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sv0409001\フォトマスター検定\■■■試験運営■■■\03_受験案内資料\21\団体セット\"/>
    </mc:Choice>
  </mc:AlternateContent>
  <xr:revisionPtr revIDLastSave="0" documentId="13_ncr:1_{48627196-B0BF-44D7-B091-FE235F79FDA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使い方" sheetId="19" r:id="rId1"/>
    <sheet name="シート➀" sheetId="13" r:id="rId2"/>
    <sheet name="シート②" sheetId="16" r:id="rId3"/>
    <sheet name="➀+②合計" sheetId="18" r:id="rId4"/>
    <sheet name="条件選択" sheetId="14" r:id="rId5"/>
  </sheets>
  <definedNames>
    <definedName name="_xlnm.Print_Area" localSheetId="3">'➀+②合計'!$A$1:$F$16</definedName>
    <definedName name="_xlnm.Print_Area" localSheetId="1">シート➀!$A$1:$F$16</definedName>
    <definedName name="_xlnm.Print_Area" localSheetId="2">シート②!$A$1:$F$16</definedName>
    <definedName name="_xlnm.Print_Area" localSheetId="0">使い方!$A$1:$I$410</definedName>
  </definedNames>
  <calcPr calcId="191029"/>
</workbook>
</file>

<file path=xl/calcChain.xml><?xml version="1.0" encoding="utf-8"?>
<calcChain xmlns="http://schemas.openxmlformats.org/spreadsheetml/2006/main">
  <c r="D10" i="18" l="1"/>
  <c r="D11" i="18"/>
  <c r="D12" i="18"/>
  <c r="D13" i="18"/>
  <c r="D14" i="18"/>
  <c r="D15" i="18"/>
  <c r="D9" i="18"/>
  <c r="C3" i="18"/>
  <c r="C3" i="16"/>
  <c r="K12" i="18"/>
  <c r="J12" i="18"/>
  <c r="H12" i="18"/>
  <c r="K11" i="18"/>
  <c r="H11" i="18" s="1"/>
  <c r="J11" i="18"/>
  <c r="K10" i="18"/>
  <c r="J10" i="18"/>
  <c r="H10" i="18"/>
  <c r="K9" i="18"/>
  <c r="J9" i="18"/>
  <c r="A1" i="18"/>
  <c r="I16" i="16"/>
  <c r="D16" i="16"/>
  <c r="K12" i="16"/>
  <c r="J12" i="16"/>
  <c r="H12" i="16"/>
  <c r="K11" i="16"/>
  <c r="J11" i="16"/>
  <c r="H11" i="16"/>
  <c r="K10" i="16"/>
  <c r="H10" i="16" s="1"/>
  <c r="J10" i="16"/>
  <c r="K9" i="16"/>
  <c r="J9" i="16"/>
  <c r="A1" i="16"/>
  <c r="I16" i="13"/>
  <c r="D16" i="13"/>
  <c r="J10" i="13"/>
  <c r="K10" i="13"/>
  <c r="H10" i="13" s="1"/>
  <c r="J11" i="13"/>
  <c r="K11" i="13"/>
  <c r="H11" i="13" s="1"/>
  <c r="J12" i="13"/>
  <c r="K12" i="13"/>
  <c r="H12" i="13" s="1"/>
  <c r="K9" i="13"/>
  <c r="J9" i="13"/>
  <c r="A1" i="13"/>
  <c r="D16" i="18" l="1"/>
  <c r="I16" i="18"/>
  <c r="C10" i="16" l="1"/>
  <c r="C12" i="13"/>
  <c r="E12" i="13" s="1"/>
  <c r="E12" i="18" s="1"/>
  <c r="C11" i="16"/>
  <c r="C9" i="13"/>
  <c r="E9" i="13" s="1"/>
  <c r="C12" i="16"/>
  <c r="E12" i="16" s="1"/>
  <c r="C9" i="16"/>
  <c r="C10" i="13"/>
  <c r="E10" i="13" s="1"/>
  <c r="C11" i="13"/>
  <c r="E11" i="13" s="1"/>
  <c r="C15" i="13" l="1"/>
  <c r="E15" i="13" s="1"/>
  <c r="C13" i="13"/>
  <c r="E13" i="13" s="1"/>
  <c r="E11" i="16"/>
  <c r="E11" i="18" s="1"/>
  <c r="C15" i="16"/>
  <c r="E15" i="16" s="1"/>
  <c r="E10" i="16"/>
  <c r="E10" i="18" s="1"/>
  <c r="C14" i="16"/>
  <c r="E14" i="16" s="1"/>
  <c r="C14" i="13"/>
  <c r="E14" i="13" s="1"/>
  <c r="E9" i="16"/>
  <c r="C13" i="16"/>
  <c r="E13" i="16" s="1"/>
  <c r="E14" i="18" l="1"/>
  <c r="E15" i="18"/>
  <c r="E13" i="18"/>
  <c r="E16" i="13"/>
  <c r="E16" i="16"/>
  <c r="E9" i="18"/>
  <c r="E16" i="18" l="1"/>
</calcChain>
</file>

<file path=xl/sharedStrings.xml><?xml version="1.0" encoding="utf-8"?>
<sst xmlns="http://schemas.openxmlformats.org/spreadsheetml/2006/main" count="102" uniqueCount="45">
  <si>
    <t>数量</t>
    <rPh sb="0" eb="2">
      <t>スウリョウ</t>
    </rPh>
    <phoneticPr fontId="9"/>
  </si>
  <si>
    <t>金額</t>
    <rPh sb="0" eb="2">
      <t>キンガク</t>
    </rPh>
    <phoneticPr fontId="9"/>
  </si>
  <si>
    <t>合計</t>
    <rPh sb="0" eb="2">
      <t>ゴウケイ</t>
    </rPh>
    <phoneticPr fontId="9"/>
  </si>
  <si>
    <t>検定級／コース</t>
    <rPh sb="0" eb="2">
      <t>ケンテイ</t>
    </rPh>
    <rPh sb="2" eb="3">
      <t>キュウ</t>
    </rPh>
    <phoneticPr fontId="9"/>
  </si>
  <si>
    <t>単価</t>
    <rPh sb="0" eb="2">
      <t>タンカ</t>
    </rPh>
    <phoneticPr fontId="9"/>
  </si>
  <si>
    <t>Ａ</t>
  </si>
  <si>
    <t>Ｂ</t>
  </si>
  <si>
    <t>Ｃ</t>
  </si>
  <si>
    <t>Ｄ</t>
  </si>
  <si>
    <t>Ｅ</t>
  </si>
  <si>
    <t>Ｆ</t>
  </si>
  <si>
    <t>Ｇ</t>
  </si>
  <si>
    <t/>
  </si>
  <si>
    <t>団体受験・受験料計算シート</t>
    <rPh sb="0" eb="2">
      <t>ダンタイ</t>
    </rPh>
    <phoneticPr fontId="5"/>
  </si>
  <si>
    <t>団体名：</t>
    <rPh sb="0" eb="3">
      <t>ダンタイメイ</t>
    </rPh>
    <phoneticPr fontId="2"/>
  </si>
  <si>
    <t>準会場</t>
    <rPh sb="0" eb="3">
      <t>ジュンカイジョウ</t>
    </rPh>
    <phoneticPr fontId="2"/>
  </si>
  <si>
    <t>一般会場</t>
    <rPh sb="0" eb="4">
      <t>イッパンカイジョウ</t>
    </rPh>
    <phoneticPr fontId="2"/>
  </si>
  <si>
    <t>←プルダウンから選択</t>
    <rPh sb="8" eb="10">
      <t>センタク</t>
    </rPh>
    <phoneticPr fontId="2"/>
  </si>
  <si>
    <t>３級</t>
    <phoneticPr fontId="9"/>
  </si>
  <si>
    <t>２級</t>
    <phoneticPr fontId="2"/>
  </si>
  <si>
    <t>準１級</t>
    <rPh sb="0" eb="1">
      <t>ジュン</t>
    </rPh>
    <phoneticPr fontId="5"/>
  </si>
  <si>
    <t>１級</t>
    <phoneticPr fontId="2"/>
  </si>
  <si>
    <t>３級+２級</t>
    <rPh sb="1" eb="2">
      <t>キュウ</t>
    </rPh>
    <phoneticPr fontId="9"/>
  </si>
  <si>
    <t>２級+準１級</t>
    <rPh sb="1" eb="2">
      <t>キュウ</t>
    </rPh>
    <rPh sb="3" eb="4">
      <t>ジュン</t>
    </rPh>
    <rPh sb="5" eb="6">
      <t>キュウ</t>
    </rPh>
    <phoneticPr fontId="9"/>
  </si>
  <si>
    <t>準１級+１級</t>
    <rPh sb="0" eb="1">
      <t>ジュン</t>
    </rPh>
    <rPh sb="2" eb="3">
      <t>キュウ</t>
    </rPh>
    <rPh sb="5" eb="6">
      <t>キュウ</t>
    </rPh>
    <phoneticPr fontId="9"/>
  </si>
  <si>
    <t>条件選択⇒</t>
    <rPh sb="0" eb="2">
      <t>ジョウケン</t>
    </rPh>
    <rPh sb="2" eb="4">
      <t>センタク</t>
    </rPh>
    <phoneticPr fontId="2"/>
  </si>
  <si>
    <t>準会場・学割有</t>
    <rPh sb="0" eb="3">
      <t>ジュンカイジョウ</t>
    </rPh>
    <rPh sb="4" eb="6">
      <t>ガクワリ</t>
    </rPh>
    <rPh sb="6" eb="7">
      <t>アリ</t>
    </rPh>
    <phoneticPr fontId="2"/>
  </si>
  <si>
    <t>準会場・学割無</t>
    <rPh sb="0" eb="3">
      <t>ジュンカイジョウ</t>
    </rPh>
    <rPh sb="4" eb="6">
      <t>ガクワリ</t>
    </rPh>
    <rPh sb="6" eb="7">
      <t>ナ</t>
    </rPh>
    <phoneticPr fontId="2"/>
  </si>
  <si>
    <t>延べ人数</t>
    <rPh sb="0" eb="1">
      <t>ノ</t>
    </rPh>
    <rPh sb="2" eb="4">
      <t>ニンズウ</t>
    </rPh>
    <phoneticPr fontId="2"/>
  </si>
  <si>
    <t>準・学割</t>
    <rPh sb="0" eb="1">
      <t>ジュン</t>
    </rPh>
    <rPh sb="2" eb="4">
      <t>ガクワリ</t>
    </rPh>
    <phoneticPr fontId="2"/>
  </si>
  <si>
    <t>割引無</t>
    <rPh sb="0" eb="3">
      <t>ワリビキナ</t>
    </rPh>
    <phoneticPr fontId="2"/>
  </si>
  <si>
    <t>一般会場</t>
    <rPh sb="0" eb="2">
      <t>イッパン</t>
    </rPh>
    <rPh sb="2" eb="4">
      <t>カイジョウ</t>
    </rPh>
    <phoneticPr fontId="2"/>
  </si>
  <si>
    <t>※延べ人数が5人未満の場合は学割・割戻しの適用はありません。</t>
    <rPh sb="1" eb="2">
      <t>ノ</t>
    </rPh>
    <rPh sb="3" eb="5">
      <t>ニンズウ</t>
    </rPh>
    <rPh sb="7" eb="8">
      <t>ニン</t>
    </rPh>
    <rPh sb="8" eb="10">
      <t>ミマン</t>
    </rPh>
    <rPh sb="11" eb="13">
      <t>バアイ</t>
    </rPh>
    <rPh sb="14" eb="16">
      <t>ガクワリ</t>
    </rPh>
    <rPh sb="17" eb="19">
      <t>ワリモド</t>
    </rPh>
    <rPh sb="21" eb="23">
      <t>テキヨウ</t>
    </rPh>
    <phoneticPr fontId="2"/>
  </si>
  <si>
    <t>「団体受験・受験料計算シート」の使い方</t>
    <rPh sb="1" eb="5">
      <t>ダンタイジュケン</t>
    </rPh>
    <rPh sb="6" eb="11">
      <t>ジュケンリョウケイサン</t>
    </rPh>
    <rPh sb="16" eb="17">
      <t>ツカ</t>
    </rPh>
    <rPh sb="18" eb="19">
      <t>カタ</t>
    </rPh>
    <phoneticPr fontId="2"/>
  </si>
  <si>
    <t>01.「シート➀」の団体名欄に団体名を入力する。</t>
    <rPh sb="10" eb="13">
      <t>ダンタイメイ</t>
    </rPh>
    <rPh sb="13" eb="14">
      <t>ラン</t>
    </rPh>
    <rPh sb="15" eb="18">
      <t>ダンタイメイ</t>
    </rPh>
    <rPh sb="19" eb="21">
      <t>ニュウリョク</t>
    </rPh>
    <phoneticPr fontId="2"/>
  </si>
  <si>
    <t>02.「条件選択」欄の条件をプルダウンメニューから選択する。</t>
    <rPh sb="4" eb="6">
      <t>ジョウケン</t>
    </rPh>
    <rPh sb="6" eb="8">
      <t>センタク</t>
    </rPh>
    <rPh sb="9" eb="10">
      <t>ラン</t>
    </rPh>
    <rPh sb="11" eb="13">
      <t>ジョウケン</t>
    </rPh>
    <rPh sb="25" eb="27">
      <t>センタク</t>
    </rPh>
    <phoneticPr fontId="2"/>
  </si>
  <si>
    <t>「一般会場」「準会場・学割無」「準会場・学割有」のいずれかを選択してください。</t>
    <rPh sb="1" eb="5">
      <t>イッパンカイジョウ</t>
    </rPh>
    <rPh sb="7" eb="10">
      <t>ジュンカイジョウ</t>
    </rPh>
    <rPh sb="11" eb="14">
      <t>ガクワリナ</t>
    </rPh>
    <rPh sb="16" eb="19">
      <t>ジュンカイジョウ</t>
    </rPh>
    <rPh sb="20" eb="22">
      <t>ガクワリ</t>
    </rPh>
    <rPh sb="22" eb="23">
      <t>アリ</t>
    </rPh>
    <rPh sb="30" eb="32">
      <t>センタク</t>
    </rPh>
    <phoneticPr fontId="2"/>
  </si>
  <si>
    <t>03.「数量」欄に受験者人数を入力します。</t>
    <rPh sb="4" eb="6">
      <t>スウリョウ</t>
    </rPh>
    <rPh sb="7" eb="8">
      <t>ラン</t>
    </rPh>
    <rPh sb="9" eb="14">
      <t>ジュケンシャニンズウ</t>
    </rPh>
    <rPh sb="15" eb="17">
      <t>ニュウリョク</t>
    </rPh>
    <phoneticPr fontId="2"/>
  </si>
  <si>
    <t>※「延べ人数」⇒ダブル受験の場合は１人で２人分になります。</t>
    <rPh sb="2" eb="3">
      <t>ノ</t>
    </rPh>
    <rPh sb="4" eb="6">
      <t>ニンズウ</t>
    </rPh>
    <rPh sb="11" eb="13">
      <t>ジュケン</t>
    </rPh>
    <rPh sb="14" eb="16">
      <t>バアイ</t>
    </rPh>
    <rPh sb="18" eb="19">
      <t>ニン</t>
    </rPh>
    <rPh sb="21" eb="22">
      <t>ニン</t>
    </rPh>
    <rPh sb="22" eb="23">
      <t>ブン</t>
    </rPh>
    <phoneticPr fontId="2"/>
  </si>
  <si>
    <t>延べ人数が「5人」以上の場合、学割・割戻しが適用され、「単価」が適用後のものに変わります。</t>
    <rPh sb="0" eb="1">
      <t>ノ</t>
    </rPh>
    <rPh sb="2" eb="4">
      <t>ニンズウ</t>
    </rPh>
    <rPh sb="7" eb="8">
      <t>ニン</t>
    </rPh>
    <rPh sb="9" eb="11">
      <t>イジョウ</t>
    </rPh>
    <rPh sb="12" eb="14">
      <t>バアイ</t>
    </rPh>
    <rPh sb="15" eb="17">
      <t>ガクワリ</t>
    </rPh>
    <rPh sb="18" eb="20">
      <t>ワリモド</t>
    </rPh>
    <rPh sb="22" eb="24">
      <t>テキヨウ</t>
    </rPh>
    <rPh sb="28" eb="30">
      <t>タンカ</t>
    </rPh>
    <rPh sb="32" eb="34">
      <t>テキヨウ</t>
    </rPh>
    <rPh sb="34" eb="35">
      <t>ゴ</t>
    </rPh>
    <rPh sb="39" eb="40">
      <t>カ</t>
    </rPh>
    <phoneticPr fontId="2"/>
  </si>
  <si>
    <t>04.「準会場・学割無し」「準会場・学割有」の例</t>
    <rPh sb="4" eb="7">
      <t>ジュンカイジョウ</t>
    </rPh>
    <rPh sb="8" eb="11">
      <t>ガクワリナ</t>
    </rPh>
    <rPh sb="14" eb="17">
      <t>ジュンカイジョウ</t>
    </rPh>
    <rPh sb="18" eb="20">
      <t>ガクワリ</t>
    </rPh>
    <rPh sb="20" eb="21">
      <t>アリ</t>
    </rPh>
    <rPh sb="23" eb="24">
      <t>レイ</t>
    </rPh>
    <phoneticPr fontId="2"/>
  </si>
  <si>
    <t>05．「準会場受験」と「一般会場受験」を併用する場合。</t>
    <rPh sb="4" eb="5">
      <t>ジュン</t>
    </rPh>
    <rPh sb="5" eb="7">
      <t>カイジョウ</t>
    </rPh>
    <rPh sb="7" eb="9">
      <t>ジュケン</t>
    </rPh>
    <rPh sb="12" eb="16">
      <t>イッパンカイジョウ</t>
    </rPh>
    <rPh sb="16" eb="18">
      <t>ジュケン</t>
    </rPh>
    <rPh sb="20" eb="22">
      <t>ヘイヨウ</t>
    </rPh>
    <rPh sb="24" eb="26">
      <t>バアイ</t>
    </rPh>
    <phoneticPr fontId="2"/>
  </si>
  <si>
    <t>06.「➀+②合計」シートに合計の人数と受験料が集計されます。</t>
    <rPh sb="7" eb="9">
      <t>ゴウケイ</t>
    </rPh>
    <rPh sb="14" eb="16">
      <t>ゴウケイ</t>
    </rPh>
    <rPh sb="17" eb="19">
      <t>ニンズウ</t>
    </rPh>
    <rPh sb="20" eb="23">
      <t>ジュケンリョウ</t>
    </rPh>
    <rPh sb="24" eb="26">
      <t>シュウケイ</t>
    </rPh>
    <phoneticPr fontId="2"/>
  </si>
  <si>
    <r>
      <t xml:space="preserve">
</t>
    </r>
    <r>
      <rPr>
        <b/>
        <sz val="11"/>
        <color theme="1"/>
        <rFont val="ＭＳ ゴシック"/>
        <family val="3"/>
        <charset val="128"/>
      </rPr>
      <t>【初めに】</t>
    </r>
    <r>
      <rPr>
        <sz val="11"/>
        <color theme="1"/>
        <rFont val="ＭＳ 明朝"/>
        <family val="1"/>
        <charset val="128"/>
      </rPr>
      <t xml:space="preserve">
　フォトマスター検定の団体受験の受験料には、割戻し制度があります。
　これは、団体受験のとりまとめ責任者の方の募集手数料、または準会場の会場使用料に充当することを前提に、検定事務局への送金額を減額するものです。
　調整率は、準会場受験と一般会場受験で異なります。
　また、学生団体の場合には、３級に限って学割の適用があります。
　これらを踏まえて、検定事務局への送金額を計算していただくため、また検定事務局へ送っていただく資料作成用として、この「団体受験・受験料計算シート」をご活用ください。
</t>
    </r>
    <r>
      <rPr>
        <b/>
        <sz val="11"/>
        <color theme="1"/>
        <rFont val="ＭＳ ゴシック"/>
        <family val="3"/>
        <charset val="128"/>
      </rPr>
      <t>【使い方の概要】</t>
    </r>
    <r>
      <rPr>
        <sz val="11"/>
        <color theme="1"/>
        <rFont val="ＭＳ 明朝"/>
        <family val="1"/>
        <charset val="128"/>
      </rPr>
      <t xml:space="preserve">
　団体受験には、「一般会場受験」、「準会場受験」の２つの方法があります。また、一つの団体で「一般会場受験」、「準会場受験」を併用する場合がありますので、それらの状況に合わせた各シートの使い方を説明します。
</t>
    </r>
    <r>
      <rPr>
        <b/>
        <sz val="11"/>
        <color theme="1"/>
        <rFont val="ＭＳ 明朝"/>
        <family val="1"/>
        <charset val="128"/>
      </rPr>
      <t>１：「一般会場受験」、「準会場受験」のいずれか１つの方法で受験する場合。</t>
    </r>
    <r>
      <rPr>
        <sz val="11"/>
        <color theme="1"/>
        <rFont val="ＭＳ 明朝"/>
        <family val="1"/>
        <charset val="128"/>
      </rPr>
      <t xml:space="preserve">
　　「シート➀」を使い、団体名の入力、「一般会場」、「準会場・学割無」、「準会場・学割有」のいずれかの条件選択、各級(各受験コース)別の受験者数の入力を行います。
</t>
    </r>
    <r>
      <rPr>
        <b/>
        <sz val="11"/>
        <color theme="1"/>
        <rFont val="ＭＳ 明朝"/>
        <family val="1"/>
        <charset val="128"/>
      </rPr>
      <t>２：「一般会場受験」、「準会場受験」を併用して受験する場合。</t>
    </r>
    <r>
      <rPr>
        <sz val="11"/>
        <color theme="1"/>
        <rFont val="ＭＳ 明朝"/>
        <family val="1"/>
        <charset val="128"/>
      </rPr>
      <t xml:space="preserve">
　　「シート➀」には、団体名の入力、「準会場・学割無」、「準会場・学割有」のいずれかの条件選択、各級(各受験コース)別の受験者数の入力をします。
　「シート②」は、条件選択を「一般会場」とし、各級(各受験コース)別の受験者数の入力を行います。
　「➀+②合計」シートには、「シート➀」と「シート②」の人数、受験料の合計が集計されます。
</t>
    </r>
    <r>
      <rPr>
        <b/>
        <sz val="11"/>
        <color theme="1"/>
        <rFont val="ＭＳ ゴシック"/>
        <family val="3"/>
        <charset val="128"/>
      </rPr>
      <t>◉次ページ以降は、具体的な入力作業の手順とサンプルです。</t>
    </r>
    <r>
      <rPr>
        <sz val="11"/>
        <color theme="1"/>
        <rFont val="ＭＳ 明朝"/>
        <family val="1"/>
        <charset val="128"/>
      </rPr>
      <t xml:space="preserve">
　手順を把握しましたら、「シート➀」から入力をしてみてください。
よろしくお願いいたします。</t>
    </r>
    <rPh sb="5" eb="6">
      <t>ハジ</t>
    </rPh>
    <rPh sb="18" eb="20">
      <t>ケンテイ</t>
    </rPh>
    <rPh sb="21" eb="25">
      <t>ダンタイジュケン</t>
    </rPh>
    <rPh sb="26" eb="29">
      <t>ジュケンリョウ</t>
    </rPh>
    <rPh sb="32" eb="34">
      <t>ワリモド</t>
    </rPh>
    <rPh sb="35" eb="37">
      <t>セイド</t>
    </rPh>
    <rPh sb="146" eb="150">
      <t>ガクセイダンタイ</t>
    </rPh>
    <rPh sb="151" eb="153">
      <t>バアイ</t>
    </rPh>
    <rPh sb="157" eb="158">
      <t>キュウ</t>
    </rPh>
    <rPh sb="159" eb="160">
      <t>カギ</t>
    </rPh>
    <rPh sb="162" eb="164">
      <t>ガクワリ</t>
    </rPh>
    <rPh sb="165" eb="167">
      <t>テキヨウ</t>
    </rPh>
    <rPh sb="180" eb="181">
      <t>フ</t>
    </rPh>
    <rPh sb="185" eb="190">
      <t>ケンテイジムキョク</t>
    </rPh>
    <rPh sb="192" eb="195">
      <t>ソウキンガク</t>
    </rPh>
    <rPh sb="196" eb="198">
      <t>ケイサン</t>
    </rPh>
    <rPh sb="209" eb="214">
      <t>ケンテイジムキョク</t>
    </rPh>
    <rPh sb="215" eb="216">
      <t>オク</t>
    </rPh>
    <rPh sb="222" eb="226">
      <t>シリョウサクセイ</t>
    </rPh>
    <rPh sb="226" eb="227">
      <t>ヨウ</t>
    </rPh>
    <rPh sb="234" eb="238">
      <t>ダンタイジュケン</t>
    </rPh>
    <rPh sb="239" eb="242">
      <t>ジュケンリョウ</t>
    </rPh>
    <rPh sb="242" eb="244">
      <t>ケイサン</t>
    </rPh>
    <rPh sb="250" eb="252">
      <t>カツヨウ</t>
    </rPh>
    <rPh sb="260" eb="261">
      <t>ツカ</t>
    </rPh>
    <rPh sb="262" eb="263">
      <t>カタ</t>
    </rPh>
    <rPh sb="264" eb="266">
      <t>ガイヨウ</t>
    </rPh>
    <rPh sb="269" eb="273">
      <t>ダンタイジュケン</t>
    </rPh>
    <rPh sb="277" eb="281">
      <t>イッパンカイジョウ</t>
    </rPh>
    <rPh sb="281" eb="283">
      <t>ジュケン</t>
    </rPh>
    <rPh sb="286" eb="289">
      <t>ジュンカイジョウ</t>
    </rPh>
    <rPh sb="289" eb="291">
      <t>ジュケン</t>
    </rPh>
    <rPh sb="296" eb="298">
      <t>ホウホウ</t>
    </rPh>
    <rPh sb="307" eb="308">
      <t>ヒト</t>
    </rPh>
    <rPh sb="310" eb="312">
      <t>ダンタイ</t>
    </rPh>
    <rPh sb="330" eb="332">
      <t>ヘイヨウ</t>
    </rPh>
    <rPh sb="334" eb="336">
      <t>バアイ</t>
    </rPh>
    <rPh sb="348" eb="350">
      <t>ジョウキョウ</t>
    </rPh>
    <rPh sb="351" eb="352">
      <t>ア</t>
    </rPh>
    <rPh sb="355" eb="356">
      <t>カク</t>
    </rPh>
    <rPh sb="360" eb="361">
      <t>ツカ</t>
    </rPh>
    <rPh sb="362" eb="363">
      <t>カタ</t>
    </rPh>
    <rPh sb="364" eb="366">
      <t>セツメイ</t>
    </rPh>
    <rPh sb="397" eb="399">
      <t>ホウホウ</t>
    </rPh>
    <rPh sb="400" eb="402">
      <t>ジュケン</t>
    </rPh>
    <rPh sb="404" eb="406">
      <t>バアイ</t>
    </rPh>
    <rPh sb="417" eb="418">
      <t>ツカ</t>
    </rPh>
    <rPh sb="420" eb="423">
      <t>ダンタイメイ</t>
    </rPh>
    <rPh sb="424" eb="426">
      <t>ニュウリョク</t>
    </rPh>
    <rPh sb="464" eb="466">
      <t>カクキュウ</t>
    </rPh>
    <rPh sb="467" eb="468">
      <t>カク</t>
    </rPh>
    <rPh sb="468" eb="470">
      <t>ジュケン</t>
    </rPh>
    <rPh sb="474" eb="475">
      <t>ベツ</t>
    </rPh>
    <rPh sb="476" eb="480">
      <t>ジュケンシャスウ</t>
    </rPh>
    <rPh sb="481" eb="483">
      <t>ニュウリョク</t>
    </rPh>
    <rPh sb="484" eb="485">
      <t>オコナ</t>
    </rPh>
    <rPh sb="509" eb="511">
      <t>ヘイヨウ</t>
    </rPh>
    <rPh sb="603" eb="607">
      <t>ジョウケンセンタク</t>
    </rPh>
    <rPh sb="648" eb="650">
      <t>ゴウケイ</t>
    </rPh>
    <rPh sb="671" eb="673">
      <t>ニンズウ</t>
    </rPh>
    <rPh sb="674" eb="677">
      <t>ジュケンリョウ</t>
    </rPh>
    <rPh sb="678" eb="680">
      <t>ゴウケイ</t>
    </rPh>
    <rPh sb="681" eb="683">
      <t>シュウケイ</t>
    </rPh>
    <rPh sb="691" eb="692">
      <t>ジ</t>
    </rPh>
    <rPh sb="695" eb="697">
      <t>イコウ</t>
    </rPh>
    <rPh sb="699" eb="702">
      <t>グタイテキ</t>
    </rPh>
    <rPh sb="703" eb="705">
      <t>ニュウリョク</t>
    </rPh>
    <rPh sb="705" eb="707">
      <t>サギョウ</t>
    </rPh>
    <rPh sb="708" eb="710">
      <t>テジュン</t>
    </rPh>
    <rPh sb="720" eb="722">
      <t>テジュン</t>
    </rPh>
    <rPh sb="723" eb="725">
      <t>ハアク</t>
    </rPh>
    <rPh sb="739" eb="741">
      <t>ニュウリョク</t>
    </rPh>
    <rPh sb="758" eb="759">
      <t>ネガ</t>
    </rPh>
    <phoneticPr fontId="2"/>
  </si>
  <si>
    <t>07.受験者人数が確定(受験者情報のファイルのアップロード済)しましたら、ご請求に関する下記
　　の内容を検定事務局までメールでご連絡いただきます。その際の③の資料としてこの
　　「団体受験・受験料計算シート」のExcelファイルをお使いください。
　　メール内容：①団体名
　　　　　　　　　　②会場種別(一般会場／準会場)
　　　　　　　　　　③受験料計算シート[Excelファイル]の添付(受験級別人数と受験料合計)
　　　　　　　　　　④送金方法(郵便振替／請求書に基づく銀行振込)
　　ご連絡に基づいて、郵便振替用紙、または請求書をお送りします。
　　メール送信先：pm-kentei@kokusai-bc.or.jp</t>
    <rPh sb="76" eb="77">
      <t>サイ</t>
    </rPh>
    <rPh sb="80" eb="82">
      <t>シリョウ</t>
    </rPh>
    <rPh sb="91" eb="95">
      <t>ダンタイジュケン</t>
    </rPh>
    <rPh sb="96" eb="99">
      <t>ジュケンリョウ</t>
    </rPh>
    <rPh sb="99" eb="101">
      <t>ケイサン</t>
    </rPh>
    <rPh sb="117" eb="118">
      <t>ツカ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</si>
</sst>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#,##0&quot;円&quot;"/>
    <numFmt numFmtId="177" formatCode="&quot;№&quot;@"/>
    <numFmt numFmtId="178" formatCode="0\ &quot;人&quot;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name val="ＭＳ ゴシック"/>
      <family val="3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11"/>
      <color rgb="FF9C650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9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10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</cellStyleXfs>
  <cellXfs count="45">
    <xf numFmtId="0" fontId="0" fillId="0" borderId="0" xfId="0">
      <alignment vertical="center"/>
    </xf>
    <xf numFmtId="0" fontId="4" fillId="0" borderId="0" xfId="1" applyAlignment="1">
      <alignment vertical="center"/>
    </xf>
    <xf numFmtId="176" fontId="4" fillId="0" borderId="3" xfId="1" applyNumberFormat="1" applyBorder="1" applyAlignment="1">
      <alignment vertical="center" wrapText="1"/>
    </xf>
    <xf numFmtId="0" fontId="4" fillId="0" borderId="0" xfId="1" applyAlignment="1">
      <alignment vertical="center" wrapText="1"/>
    </xf>
    <xf numFmtId="5" fontId="4" fillId="0" borderId="0" xfId="1" applyNumberFormat="1" applyAlignment="1">
      <alignment vertical="center" wrapText="1"/>
    </xf>
    <xf numFmtId="178" fontId="4" fillId="3" borderId="3" xfId="1" applyNumberFormat="1" applyFill="1" applyBorder="1" applyAlignment="1" applyProtection="1">
      <alignment vertical="center"/>
      <protection locked="0"/>
    </xf>
    <xf numFmtId="0" fontId="4" fillId="0" borderId="3" xfId="1" applyBorder="1" applyAlignment="1">
      <alignment vertical="center" wrapText="1"/>
    </xf>
    <xf numFmtId="178" fontId="4" fillId="0" borderId="3" xfId="1" applyNumberFormat="1" applyBorder="1" applyAlignment="1">
      <alignment vertical="center"/>
    </xf>
    <xf numFmtId="0" fontId="12" fillId="0" borderId="0" xfId="12">
      <alignment vertical="center"/>
    </xf>
    <xf numFmtId="0" fontId="4" fillId="0" borderId="3" xfId="1" applyBorder="1" applyAlignment="1">
      <alignment horizontal="center" vertical="center"/>
    </xf>
    <xf numFmtId="0" fontId="8" fillId="0" borderId="0" xfId="1" applyFont="1" applyAlignment="1">
      <alignment vertical="center" shrinkToFit="1"/>
    </xf>
    <xf numFmtId="0" fontId="8" fillId="0" borderId="0" xfId="1" applyFont="1" applyAlignment="1">
      <alignment horizontal="right" vertical="center" shrinkToFit="1"/>
    </xf>
    <xf numFmtId="0" fontId="7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177" fontId="7" fillId="0" borderId="0" xfId="1" applyNumberFormat="1" applyFont="1" applyAlignment="1">
      <alignment horizontal="right" vertical="center"/>
    </xf>
    <xf numFmtId="0" fontId="4" fillId="0" borderId="0" xfId="1" applyAlignment="1">
      <alignment horizontal="center" vertical="center"/>
    </xf>
    <xf numFmtId="0" fontId="4" fillId="0" borderId="0" xfId="1" applyAlignment="1">
      <alignment horizontal="right" vertical="center"/>
    </xf>
    <xf numFmtId="0" fontId="0" fillId="0" borderId="0" xfId="0" quotePrefix="1">
      <alignment vertical="center"/>
    </xf>
    <xf numFmtId="0" fontId="4" fillId="0" borderId="1" xfId="1" applyBorder="1" applyAlignment="1">
      <alignment vertical="center" wrapText="1"/>
    </xf>
    <xf numFmtId="0" fontId="12" fillId="0" borderId="0" xfId="12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58" fontId="5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8" fillId="3" borderId="2" xfId="1" applyFont="1" applyFill="1" applyBorder="1" applyAlignment="1" applyProtection="1">
      <alignment horizontal="left" vertical="center" shrinkToFit="1"/>
      <protection locked="0"/>
    </xf>
    <xf numFmtId="0" fontId="4" fillId="0" borderId="3" xfId="1" applyBorder="1" applyAlignment="1">
      <alignment horizontal="center" vertical="center"/>
    </xf>
    <xf numFmtId="176" fontId="4" fillId="0" borderId="3" xfId="1" applyNumberFormat="1" applyBorder="1" applyAlignment="1">
      <alignment horizontal="right" vertical="center"/>
    </xf>
    <xf numFmtId="0" fontId="13" fillId="0" borderId="4" xfId="1" applyFont="1" applyBorder="1" applyAlignment="1">
      <alignment horizontal="left" vertical="center"/>
    </xf>
    <xf numFmtId="0" fontId="4" fillId="4" borderId="0" xfId="1" applyFill="1" applyAlignment="1" applyProtection="1">
      <alignment horizontal="center" vertical="center"/>
      <protection locked="0"/>
    </xf>
    <xf numFmtId="0" fontId="8" fillId="0" borderId="2" xfId="1" applyFont="1" applyBorder="1" applyAlignment="1">
      <alignment horizontal="left" vertical="center" shrinkToFit="1"/>
    </xf>
    <xf numFmtId="0" fontId="4" fillId="0" borderId="0" xfId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4" fillId="0" borderId="5" xfId="1" applyBorder="1" applyAlignment="1">
      <alignment horizontal="center" vertical="center"/>
    </xf>
    <xf numFmtId="0" fontId="4" fillId="0" borderId="6" xfId="1" applyBorder="1" applyAlignment="1">
      <alignment horizontal="center" vertical="center"/>
    </xf>
    <xf numFmtId="0" fontId="4" fillId="0" borderId="1" xfId="1" applyBorder="1" applyAlignment="1">
      <alignment vertical="center" wrapText="1"/>
    </xf>
    <xf numFmtId="0" fontId="4" fillId="0" borderId="6" xfId="1" applyBorder="1" applyAlignment="1">
      <alignment vertical="center" wrapText="1"/>
    </xf>
    <xf numFmtId="0" fontId="4" fillId="0" borderId="1" xfId="1" applyBorder="1" applyAlignment="1">
      <alignment horizontal="left" vertical="center" wrapText="1"/>
    </xf>
    <xf numFmtId="0" fontId="4" fillId="0" borderId="6" xfId="1" applyBorder="1" applyAlignment="1">
      <alignment horizontal="left" vertical="center" wrapText="1"/>
    </xf>
  </cellXfs>
  <cellStyles count="15">
    <cellStyle name="どちらでもない 2" xfId="2" xr:uid="{00000000-0005-0000-0000-000000000000}"/>
    <cellStyle name="ハイパーリンク 2" xfId="3" xr:uid="{00000000-0005-0000-0000-000001000000}"/>
    <cellStyle name="桁区切り 2" xfId="4" xr:uid="{00000000-0005-0000-0000-000002000000}"/>
    <cellStyle name="標準" xfId="0" builtinId="0"/>
    <cellStyle name="標準 2" xfId="5" xr:uid="{00000000-0005-0000-0000-000004000000}"/>
    <cellStyle name="標準 3" xfId="6" xr:uid="{00000000-0005-0000-0000-000005000000}"/>
    <cellStyle name="標準 3 2" xfId="7" xr:uid="{00000000-0005-0000-0000-000006000000}"/>
    <cellStyle name="標準 3 2 2" xfId="8" xr:uid="{00000000-0005-0000-0000-000007000000}"/>
    <cellStyle name="標準 3 3" xfId="9" xr:uid="{00000000-0005-0000-0000-000008000000}"/>
    <cellStyle name="標準 4" xfId="10" xr:uid="{00000000-0005-0000-0000-000009000000}"/>
    <cellStyle name="標準 4 2" xfId="11" xr:uid="{00000000-0005-0000-0000-00000A000000}"/>
    <cellStyle name="標準 5" xfId="12" xr:uid="{00000000-0005-0000-0000-00000B000000}"/>
    <cellStyle name="標準 6" xfId="13" xr:uid="{00000000-0005-0000-0000-00000C000000}"/>
    <cellStyle name="標準 7" xfId="14" xr:uid="{00000000-0005-0000-0000-00000D000000}"/>
    <cellStyle name="標準_pmk-団体order2004総計" xfId="1" xr:uid="{00000000-0005-0000-0000-00000E000000}"/>
  </cellStyles>
  <dxfs count="0"/>
  <tableStyles count="0" defaultTableStyle="TableStyleMedium2" defaultPivotStyle="PivotStyleLight16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52</xdr:row>
      <xdr:rowOff>85725</xdr:rowOff>
    </xdr:from>
    <xdr:to>
      <xdr:col>7</xdr:col>
      <xdr:colOff>180975</xdr:colOff>
      <xdr:row>82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58362CD-BE61-38DB-7C2E-BECB06A8D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771525"/>
          <a:ext cx="4800600" cy="505777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1</xdr:col>
      <xdr:colOff>609600</xdr:colOff>
      <xdr:row>79</xdr:row>
      <xdr:rowOff>76200</xdr:rowOff>
    </xdr:from>
    <xdr:to>
      <xdr:col>8</xdr:col>
      <xdr:colOff>609600</xdr:colOff>
      <xdr:row>108</xdr:row>
      <xdr:rowOff>161925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B384DED3-ED28-F9B0-08D0-252B25D30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0" y="15468600"/>
          <a:ext cx="4800600" cy="505777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2</xdr:col>
      <xdr:colOff>628650</xdr:colOff>
      <xdr:row>55</xdr:row>
      <xdr:rowOff>47625</xdr:rowOff>
    </xdr:from>
    <xdr:to>
      <xdr:col>7</xdr:col>
      <xdr:colOff>223650</xdr:colOff>
      <xdr:row>57</xdr:row>
      <xdr:rowOff>64725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AEEEDB5A-E761-CF42-81AE-3723DD7787D3}"/>
            </a:ext>
          </a:extLst>
        </xdr:cNvPr>
        <xdr:cNvSpPr/>
      </xdr:nvSpPr>
      <xdr:spPr>
        <a:xfrm>
          <a:off x="2000250" y="1247775"/>
          <a:ext cx="3024000" cy="3600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542925</xdr:colOff>
      <xdr:row>50</xdr:row>
      <xdr:rowOff>104774</xdr:rowOff>
    </xdr:from>
    <xdr:to>
      <xdr:col>7</xdr:col>
      <xdr:colOff>611325</xdr:colOff>
      <xdr:row>52</xdr:row>
      <xdr:rowOff>121874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10BFD823-030F-7A1F-331C-B4F092EE0E12}"/>
            </a:ext>
          </a:extLst>
        </xdr:cNvPr>
        <xdr:cNvSpPr/>
      </xdr:nvSpPr>
      <xdr:spPr>
        <a:xfrm>
          <a:off x="3971925" y="447674"/>
          <a:ext cx="1440000" cy="360000"/>
        </a:xfrm>
        <a:prstGeom prst="wedgeRectCallout">
          <a:avLst>
            <a:gd name="adj1" fmla="val -100867"/>
            <a:gd name="adj2" fmla="val 220845"/>
          </a:avLst>
        </a:prstGeom>
        <a:solidFill>
          <a:schemeClr val="bg1">
            <a:alpha val="5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ctr"/>
          <a:r>
            <a:rPr kumimoji="1" lang="ja-JP" altLang="en-US" sz="110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団体名を入力する。</a:t>
          </a:r>
        </a:p>
      </xdr:txBody>
    </xdr:sp>
    <xdr:clientData/>
  </xdr:twoCellAnchor>
  <xdr:twoCellAnchor>
    <xdr:from>
      <xdr:col>4</xdr:col>
      <xdr:colOff>523875</xdr:colOff>
      <xdr:row>73</xdr:row>
      <xdr:rowOff>161925</xdr:rowOff>
    </xdr:from>
    <xdr:to>
      <xdr:col>6</xdr:col>
      <xdr:colOff>76200</xdr:colOff>
      <xdr:row>80</xdr:row>
      <xdr:rowOff>28575</xdr:rowOff>
    </xdr:to>
    <xdr:sp macro="" textlink="">
      <xdr:nvSpPr>
        <xdr:cNvPr id="8" name="矢印: 下 7">
          <a:extLst>
            <a:ext uri="{FF2B5EF4-FFF2-40B4-BE49-F238E27FC236}">
              <a16:creationId xmlns:a16="http://schemas.microsoft.com/office/drawing/2014/main" id="{18FB9996-ADD7-C0D9-6CA9-DCD7EEB36609}"/>
            </a:ext>
          </a:extLst>
        </xdr:cNvPr>
        <xdr:cNvSpPr/>
      </xdr:nvSpPr>
      <xdr:spPr>
        <a:xfrm>
          <a:off x="3267075" y="14525625"/>
          <a:ext cx="923925" cy="10668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200025</xdr:colOff>
      <xdr:row>113</xdr:row>
      <xdr:rowOff>57150</xdr:rowOff>
    </xdr:from>
    <xdr:to>
      <xdr:col>7</xdr:col>
      <xdr:colOff>200695</xdr:colOff>
      <xdr:row>142</xdr:row>
      <xdr:rowOff>143581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E3F879E3-0284-B8D1-3AE0-83DD483A0A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0858500"/>
          <a:ext cx="4801270" cy="5058481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5</xdr:col>
      <xdr:colOff>200025</xdr:colOff>
      <xdr:row>122</xdr:row>
      <xdr:rowOff>28575</xdr:rowOff>
    </xdr:from>
    <xdr:to>
      <xdr:col>5</xdr:col>
      <xdr:colOff>371475</xdr:colOff>
      <xdr:row>124</xdr:row>
      <xdr:rowOff>161925</xdr:rowOff>
    </xdr:to>
    <xdr:sp macro="" textlink="">
      <xdr:nvSpPr>
        <xdr:cNvPr id="11" name="右中かっこ 10">
          <a:extLst>
            <a:ext uri="{FF2B5EF4-FFF2-40B4-BE49-F238E27FC236}">
              <a16:creationId xmlns:a16="http://schemas.microsoft.com/office/drawing/2014/main" id="{196DF93E-D8AC-6FC0-CF90-39E8FB5A3826}"/>
            </a:ext>
          </a:extLst>
        </xdr:cNvPr>
        <xdr:cNvSpPr/>
      </xdr:nvSpPr>
      <xdr:spPr>
        <a:xfrm>
          <a:off x="3629025" y="12372975"/>
          <a:ext cx="171450" cy="476250"/>
        </a:xfrm>
        <a:prstGeom prst="rightBrac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428626</xdr:colOff>
      <xdr:row>121</xdr:row>
      <xdr:rowOff>104775</xdr:rowOff>
    </xdr:from>
    <xdr:to>
      <xdr:col>8</xdr:col>
      <xdr:colOff>95250</xdr:colOff>
      <xdr:row>124</xdr:row>
      <xdr:rowOff>123825</xdr:rowOff>
    </xdr:to>
    <xdr:sp macro="" textlink="">
      <xdr:nvSpPr>
        <xdr:cNvPr id="12" name="吹き出し: 四角形 11">
          <a:extLst>
            <a:ext uri="{FF2B5EF4-FFF2-40B4-BE49-F238E27FC236}">
              <a16:creationId xmlns:a16="http://schemas.microsoft.com/office/drawing/2014/main" id="{D3423B4B-3B1A-139F-CFBE-D3F6283E7E11}"/>
            </a:ext>
          </a:extLst>
        </xdr:cNvPr>
        <xdr:cNvSpPr/>
      </xdr:nvSpPr>
      <xdr:spPr>
        <a:xfrm>
          <a:off x="4543426" y="12277725"/>
          <a:ext cx="1038224" cy="533400"/>
        </a:xfrm>
        <a:prstGeom prst="wedgeRectCallout">
          <a:avLst>
            <a:gd name="adj1" fmla="val -131971"/>
            <a:gd name="adj2" fmla="val 13511"/>
          </a:avLst>
        </a:prstGeom>
        <a:solidFill>
          <a:schemeClr val="bg1">
            <a:alpha val="5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いずれかを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選択する</a:t>
          </a:r>
        </a:p>
      </xdr:txBody>
    </xdr:sp>
    <xdr:clientData/>
  </xdr:twoCellAnchor>
  <xdr:twoCellAnchor editAs="oneCell">
    <xdr:from>
      <xdr:col>1</xdr:col>
      <xdr:colOff>600075</xdr:colOff>
      <xdr:row>139</xdr:row>
      <xdr:rowOff>76200</xdr:rowOff>
    </xdr:from>
    <xdr:to>
      <xdr:col>8</xdr:col>
      <xdr:colOff>600745</xdr:colOff>
      <xdr:row>168</xdr:row>
      <xdr:rowOff>162631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8A804DE1-A12D-0F77-DBAF-74324DF42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75" y="15335250"/>
          <a:ext cx="4801270" cy="5058481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4</xdr:col>
      <xdr:colOff>523875</xdr:colOff>
      <xdr:row>134</xdr:row>
      <xdr:rowOff>9525</xdr:rowOff>
    </xdr:from>
    <xdr:to>
      <xdr:col>6</xdr:col>
      <xdr:colOff>76200</xdr:colOff>
      <xdr:row>140</xdr:row>
      <xdr:rowOff>47625</xdr:rowOff>
    </xdr:to>
    <xdr:sp macro="" textlink="">
      <xdr:nvSpPr>
        <xdr:cNvPr id="15" name="矢印: 下 14">
          <a:extLst>
            <a:ext uri="{FF2B5EF4-FFF2-40B4-BE49-F238E27FC236}">
              <a16:creationId xmlns:a16="http://schemas.microsoft.com/office/drawing/2014/main" id="{5140A3BB-80E3-43D4-B1AF-6CF814825C21}"/>
            </a:ext>
          </a:extLst>
        </xdr:cNvPr>
        <xdr:cNvSpPr/>
      </xdr:nvSpPr>
      <xdr:spPr>
        <a:xfrm>
          <a:off x="3267075" y="14411325"/>
          <a:ext cx="923925" cy="10668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390524</xdr:colOff>
      <xdr:row>143</xdr:row>
      <xdr:rowOff>123824</xdr:rowOff>
    </xdr:from>
    <xdr:to>
      <xdr:col>3</xdr:col>
      <xdr:colOff>114299</xdr:colOff>
      <xdr:row>146</xdr:row>
      <xdr:rowOff>152399</xdr:rowOff>
    </xdr:to>
    <xdr:sp macro="" textlink="">
      <xdr:nvSpPr>
        <xdr:cNvPr id="16" name="吹き出し: 四角形 15">
          <a:extLst>
            <a:ext uri="{FF2B5EF4-FFF2-40B4-BE49-F238E27FC236}">
              <a16:creationId xmlns:a16="http://schemas.microsoft.com/office/drawing/2014/main" id="{113F962B-8E72-459E-95FB-3B4E691A2276}"/>
            </a:ext>
          </a:extLst>
        </xdr:cNvPr>
        <xdr:cNvSpPr/>
      </xdr:nvSpPr>
      <xdr:spPr>
        <a:xfrm>
          <a:off x="1076324" y="16068674"/>
          <a:ext cx="1095375" cy="542925"/>
        </a:xfrm>
        <a:prstGeom prst="wedgeRectCallout">
          <a:avLst>
            <a:gd name="adj1" fmla="val 144283"/>
            <a:gd name="adj2" fmla="val 41488"/>
          </a:avLst>
        </a:prstGeom>
        <a:solidFill>
          <a:schemeClr val="bg1">
            <a:alpha val="5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一般会場を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選択した場合</a:t>
          </a:r>
        </a:p>
      </xdr:txBody>
    </xdr:sp>
    <xdr:clientData/>
  </xdr:twoCellAnchor>
  <xdr:twoCellAnchor editAs="oneCell">
    <xdr:from>
      <xdr:col>0</xdr:col>
      <xdr:colOff>200025</xdr:colOff>
      <xdr:row>175</xdr:row>
      <xdr:rowOff>28575</xdr:rowOff>
    </xdr:from>
    <xdr:to>
      <xdr:col>7</xdr:col>
      <xdr:colOff>200695</xdr:colOff>
      <xdr:row>204</xdr:row>
      <xdr:rowOff>115006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3B8104A4-CF9A-3929-54B1-ADADF1641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21459825"/>
          <a:ext cx="4801270" cy="5058481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2</xdr:col>
      <xdr:colOff>657225</xdr:colOff>
      <xdr:row>185</xdr:row>
      <xdr:rowOff>114300</xdr:rowOff>
    </xdr:from>
    <xdr:to>
      <xdr:col>4</xdr:col>
      <xdr:colOff>77625</xdr:colOff>
      <xdr:row>202</xdr:row>
      <xdr:rowOff>79650</xdr:rowOff>
    </xdr:to>
    <xdr:sp macro="" textlink="">
      <xdr:nvSpPr>
        <xdr:cNvPr id="21" name="四角形: 角を丸くする 20">
          <a:extLst>
            <a:ext uri="{FF2B5EF4-FFF2-40B4-BE49-F238E27FC236}">
              <a16:creationId xmlns:a16="http://schemas.microsoft.com/office/drawing/2014/main" id="{DC1DE9BE-EA1C-4708-99F1-1B17E578B769}"/>
            </a:ext>
          </a:extLst>
        </xdr:cNvPr>
        <xdr:cNvSpPr/>
      </xdr:nvSpPr>
      <xdr:spPr>
        <a:xfrm>
          <a:off x="2028825" y="23260050"/>
          <a:ext cx="792000" cy="28800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590550</xdr:colOff>
      <xdr:row>199</xdr:row>
      <xdr:rowOff>76200</xdr:rowOff>
    </xdr:from>
    <xdr:to>
      <xdr:col>8</xdr:col>
      <xdr:colOff>591220</xdr:colOff>
      <xdr:row>228</xdr:row>
      <xdr:rowOff>162631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14FA23F6-D7A0-6196-BB9E-738058905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350" y="25622250"/>
          <a:ext cx="4801270" cy="5058481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4</xdr:col>
      <xdr:colOff>371475</xdr:colOff>
      <xdr:row>210</xdr:row>
      <xdr:rowOff>0</xdr:rowOff>
    </xdr:from>
    <xdr:to>
      <xdr:col>5</xdr:col>
      <xdr:colOff>477675</xdr:colOff>
      <xdr:row>226</xdr:row>
      <xdr:rowOff>136800</xdr:rowOff>
    </xdr:to>
    <xdr:sp macro="" textlink="">
      <xdr:nvSpPr>
        <xdr:cNvPr id="22" name="四角形: 角を丸くする 21">
          <a:extLst>
            <a:ext uri="{FF2B5EF4-FFF2-40B4-BE49-F238E27FC236}">
              <a16:creationId xmlns:a16="http://schemas.microsoft.com/office/drawing/2014/main" id="{2C727A1E-D529-436E-8188-A7AD8A0A8773}"/>
            </a:ext>
          </a:extLst>
        </xdr:cNvPr>
        <xdr:cNvSpPr/>
      </xdr:nvSpPr>
      <xdr:spPr>
        <a:xfrm>
          <a:off x="3114675" y="27432000"/>
          <a:ext cx="792000" cy="28800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152399</xdr:colOff>
      <xdr:row>206</xdr:row>
      <xdr:rowOff>171448</xdr:rowOff>
    </xdr:from>
    <xdr:to>
      <xdr:col>1</xdr:col>
      <xdr:colOff>618599</xdr:colOff>
      <xdr:row>216</xdr:row>
      <xdr:rowOff>40948</xdr:rowOff>
    </xdr:to>
    <xdr:sp macro="" textlink="">
      <xdr:nvSpPr>
        <xdr:cNvPr id="23" name="吹き出し: 四角形 22">
          <a:extLst>
            <a:ext uri="{FF2B5EF4-FFF2-40B4-BE49-F238E27FC236}">
              <a16:creationId xmlns:a16="http://schemas.microsoft.com/office/drawing/2014/main" id="{728A26A2-5B1D-439F-B47D-E6FB4261CAED}"/>
            </a:ext>
          </a:extLst>
        </xdr:cNvPr>
        <xdr:cNvSpPr/>
      </xdr:nvSpPr>
      <xdr:spPr>
        <a:xfrm>
          <a:off x="152399" y="26917648"/>
          <a:ext cx="1152000" cy="1584000"/>
        </a:xfrm>
        <a:prstGeom prst="wedgeRectCallout">
          <a:avLst>
            <a:gd name="adj1" fmla="val 120448"/>
            <a:gd name="adj2" fmla="val -253331"/>
          </a:avLst>
        </a:prstGeom>
        <a:solidFill>
          <a:schemeClr val="bg1">
            <a:alpha val="5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152399</xdr:colOff>
      <xdr:row>206</xdr:row>
      <xdr:rowOff>171449</xdr:rowOff>
    </xdr:from>
    <xdr:to>
      <xdr:col>1</xdr:col>
      <xdr:colOff>618599</xdr:colOff>
      <xdr:row>216</xdr:row>
      <xdr:rowOff>40949</xdr:rowOff>
    </xdr:to>
    <xdr:sp macro="" textlink="">
      <xdr:nvSpPr>
        <xdr:cNvPr id="24" name="吹き出し: 四角形 23">
          <a:extLst>
            <a:ext uri="{FF2B5EF4-FFF2-40B4-BE49-F238E27FC236}">
              <a16:creationId xmlns:a16="http://schemas.microsoft.com/office/drawing/2014/main" id="{3D7DC567-9D76-4914-BB3B-7A3FD2D34BC6}"/>
            </a:ext>
          </a:extLst>
        </xdr:cNvPr>
        <xdr:cNvSpPr/>
      </xdr:nvSpPr>
      <xdr:spPr>
        <a:xfrm>
          <a:off x="152399" y="26917649"/>
          <a:ext cx="1152000" cy="1584000"/>
        </a:xfrm>
        <a:prstGeom prst="wedgeRectCallout">
          <a:avLst>
            <a:gd name="adj1" fmla="val 211609"/>
            <a:gd name="adj2" fmla="val 46995"/>
          </a:avLst>
        </a:prstGeom>
        <a:solidFill>
          <a:schemeClr val="bg1">
            <a:alpha val="5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一般会場を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選択したので、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割戻しが適用され、受験料の単価が</a:t>
          </a: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0.95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倍</a:t>
          </a: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になっています。</a:t>
          </a: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0</xdr:col>
      <xdr:colOff>200025</xdr:colOff>
      <xdr:row>232</xdr:row>
      <xdr:rowOff>76200</xdr:rowOff>
    </xdr:from>
    <xdr:to>
      <xdr:col>7</xdr:col>
      <xdr:colOff>200695</xdr:colOff>
      <xdr:row>261</xdr:row>
      <xdr:rowOff>162631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E1F105D7-97F6-3B99-DB90-1B73517C5B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31280100"/>
          <a:ext cx="4801270" cy="5058481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0</xdr:col>
      <xdr:colOff>171451</xdr:colOff>
      <xdr:row>236</xdr:row>
      <xdr:rowOff>152400</xdr:rowOff>
    </xdr:from>
    <xdr:to>
      <xdr:col>2</xdr:col>
      <xdr:colOff>131851</xdr:colOff>
      <xdr:row>240</xdr:row>
      <xdr:rowOff>6600</xdr:rowOff>
    </xdr:to>
    <xdr:sp macro="" textlink="">
      <xdr:nvSpPr>
        <xdr:cNvPr id="29" name="吹き出し: 四角形 28">
          <a:extLst>
            <a:ext uri="{FF2B5EF4-FFF2-40B4-BE49-F238E27FC236}">
              <a16:creationId xmlns:a16="http://schemas.microsoft.com/office/drawing/2014/main" id="{C81F4D88-9DDA-4E63-804F-72A107B67A0B}"/>
            </a:ext>
          </a:extLst>
        </xdr:cNvPr>
        <xdr:cNvSpPr/>
      </xdr:nvSpPr>
      <xdr:spPr>
        <a:xfrm>
          <a:off x="171451" y="32042100"/>
          <a:ext cx="1332000" cy="540000"/>
        </a:xfrm>
        <a:prstGeom prst="wedgeRectCallout">
          <a:avLst>
            <a:gd name="adj1" fmla="val 102492"/>
            <a:gd name="adj2" fmla="val 47738"/>
          </a:avLst>
        </a:prstGeom>
        <a:solidFill>
          <a:schemeClr val="bg1">
            <a:alpha val="5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準会場・学割無を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選択した場合</a:t>
          </a:r>
        </a:p>
      </xdr:txBody>
    </xdr:sp>
    <xdr:clientData/>
  </xdr:twoCellAnchor>
  <xdr:twoCellAnchor>
    <xdr:from>
      <xdr:col>2</xdr:col>
      <xdr:colOff>666750</xdr:colOff>
      <xdr:row>243</xdr:row>
      <xdr:rowOff>0</xdr:rowOff>
    </xdr:from>
    <xdr:to>
      <xdr:col>4</xdr:col>
      <xdr:colOff>87150</xdr:colOff>
      <xdr:row>259</xdr:row>
      <xdr:rowOff>136800</xdr:rowOff>
    </xdr:to>
    <xdr:sp macro="" textlink="">
      <xdr:nvSpPr>
        <xdr:cNvPr id="31" name="四角形: 角を丸くする 30">
          <a:extLst>
            <a:ext uri="{FF2B5EF4-FFF2-40B4-BE49-F238E27FC236}">
              <a16:creationId xmlns:a16="http://schemas.microsoft.com/office/drawing/2014/main" id="{394B2601-0B25-4C1E-9441-1B3851B840C8}"/>
            </a:ext>
          </a:extLst>
        </xdr:cNvPr>
        <xdr:cNvSpPr/>
      </xdr:nvSpPr>
      <xdr:spPr>
        <a:xfrm>
          <a:off x="2038350" y="33089850"/>
          <a:ext cx="792000" cy="28800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561975</xdr:colOff>
      <xdr:row>245</xdr:row>
      <xdr:rowOff>95251</xdr:rowOff>
    </xdr:from>
    <xdr:to>
      <xdr:col>8</xdr:col>
      <xdr:colOff>38100</xdr:colOff>
      <xdr:row>252</xdr:row>
      <xdr:rowOff>83101</xdr:rowOff>
    </xdr:to>
    <xdr:sp macro="" textlink="">
      <xdr:nvSpPr>
        <xdr:cNvPr id="30" name="吹き出し: 四角形 29">
          <a:extLst>
            <a:ext uri="{FF2B5EF4-FFF2-40B4-BE49-F238E27FC236}">
              <a16:creationId xmlns:a16="http://schemas.microsoft.com/office/drawing/2014/main" id="{003D4282-AA41-417E-91F5-D220B11024EB}"/>
            </a:ext>
          </a:extLst>
        </xdr:cNvPr>
        <xdr:cNvSpPr/>
      </xdr:nvSpPr>
      <xdr:spPr>
        <a:xfrm>
          <a:off x="3990975" y="33528001"/>
          <a:ext cx="1533525" cy="1188000"/>
        </a:xfrm>
        <a:prstGeom prst="wedgeRectCallout">
          <a:avLst>
            <a:gd name="adj1" fmla="val -132985"/>
            <a:gd name="adj2" fmla="val 51336"/>
          </a:avLst>
        </a:prstGeom>
        <a:solidFill>
          <a:schemeClr val="bg1">
            <a:alpha val="5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準会場・学割無を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選択したので、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割戻しが適用され、受験料の単価が</a:t>
          </a: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0.9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倍</a:t>
          </a: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になっています。</a:t>
          </a: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</xdr:col>
      <xdr:colOff>590550</xdr:colOff>
      <xdr:row>259</xdr:row>
      <xdr:rowOff>85725</xdr:rowOff>
    </xdr:from>
    <xdr:to>
      <xdr:col>8</xdr:col>
      <xdr:colOff>591220</xdr:colOff>
      <xdr:row>289</xdr:row>
      <xdr:rowOff>706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9238A6FE-914C-3269-7127-5CD4ED775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350" y="35918775"/>
          <a:ext cx="4801270" cy="5058481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1</xdr:col>
      <xdr:colOff>581025</xdr:colOff>
      <xdr:row>263</xdr:row>
      <xdr:rowOff>161925</xdr:rowOff>
    </xdr:from>
    <xdr:to>
      <xdr:col>3</xdr:col>
      <xdr:colOff>541425</xdr:colOff>
      <xdr:row>267</xdr:row>
      <xdr:rowOff>16125</xdr:rowOff>
    </xdr:to>
    <xdr:sp macro="" textlink="">
      <xdr:nvSpPr>
        <xdr:cNvPr id="32" name="吹き出し: 四角形 31">
          <a:extLst>
            <a:ext uri="{FF2B5EF4-FFF2-40B4-BE49-F238E27FC236}">
              <a16:creationId xmlns:a16="http://schemas.microsoft.com/office/drawing/2014/main" id="{FF3BC5D4-A116-4771-A067-3D6A517FC747}"/>
            </a:ext>
          </a:extLst>
        </xdr:cNvPr>
        <xdr:cNvSpPr/>
      </xdr:nvSpPr>
      <xdr:spPr>
        <a:xfrm>
          <a:off x="1266825" y="36680775"/>
          <a:ext cx="1332000" cy="540000"/>
        </a:xfrm>
        <a:prstGeom prst="wedgeRectCallout">
          <a:avLst>
            <a:gd name="adj1" fmla="val 102492"/>
            <a:gd name="adj2" fmla="val 47738"/>
          </a:avLst>
        </a:prstGeom>
        <a:solidFill>
          <a:schemeClr val="bg1">
            <a:alpha val="5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準会場・学割有を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選択した場合</a:t>
          </a:r>
        </a:p>
      </xdr:txBody>
    </xdr:sp>
    <xdr:clientData/>
  </xdr:twoCellAnchor>
  <xdr:twoCellAnchor>
    <xdr:from>
      <xdr:col>4</xdr:col>
      <xdr:colOff>371474</xdr:colOff>
      <xdr:row>270</xdr:row>
      <xdr:rowOff>19050</xdr:rowOff>
    </xdr:from>
    <xdr:to>
      <xdr:col>5</xdr:col>
      <xdr:colOff>477674</xdr:colOff>
      <xdr:row>286</xdr:row>
      <xdr:rowOff>155850</xdr:rowOff>
    </xdr:to>
    <xdr:sp macro="" textlink="">
      <xdr:nvSpPr>
        <xdr:cNvPr id="33" name="四角形: 角を丸くする 32">
          <a:extLst>
            <a:ext uri="{FF2B5EF4-FFF2-40B4-BE49-F238E27FC236}">
              <a16:creationId xmlns:a16="http://schemas.microsoft.com/office/drawing/2014/main" id="{E25B1D15-9B18-463A-B78F-A286BD4A6C34}"/>
            </a:ext>
          </a:extLst>
        </xdr:cNvPr>
        <xdr:cNvSpPr/>
      </xdr:nvSpPr>
      <xdr:spPr>
        <a:xfrm>
          <a:off x="3114674" y="37738050"/>
          <a:ext cx="792000" cy="28800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152398</xdr:colOff>
      <xdr:row>272</xdr:row>
      <xdr:rowOff>142874</xdr:rowOff>
    </xdr:from>
    <xdr:to>
      <xdr:col>2</xdr:col>
      <xdr:colOff>436798</xdr:colOff>
      <xdr:row>283</xdr:row>
      <xdr:rowOff>56924</xdr:rowOff>
    </xdr:to>
    <xdr:sp macro="" textlink="">
      <xdr:nvSpPr>
        <xdr:cNvPr id="34" name="吹き出し: 四角形 33">
          <a:extLst>
            <a:ext uri="{FF2B5EF4-FFF2-40B4-BE49-F238E27FC236}">
              <a16:creationId xmlns:a16="http://schemas.microsoft.com/office/drawing/2014/main" id="{3625FC59-58A2-471D-92A2-89807976658E}"/>
            </a:ext>
          </a:extLst>
        </xdr:cNvPr>
        <xdr:cNvSpPr/>
      </xdr:nvSpPr>
      <xdr:spPr>
        <a:xfrm>
          <a:off x="152398" y="38204774"/>
          <a:ext cx="1656000" cy="1800000"/>
        </a:xfrm>
        <a:prstGeom prst="wedgeRectCallout">
          <a:avLst>
            <a:gd name="adj1" fmla="val 133803"/>
            <a:gd name="adj2" fmla="val -52277"/>
          </a:avLst>
        </a:prstGeom>
        <a:solidFill>
          <a:schemeClr val="bg1">
            <a:alpha val="5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準会場・学割有を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選択したので、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３級に学割が適用され、</a:t>
          </a:r>
        </a:p>
        <a:p>
          <a:pPr algn="l"/>
          <a:r>
            <a:rPr kumimoji="1" lang="en-US" altLang="ja-JP" sz="1100">
              <a:solidFill>
                <a:schemeClr val="tx1"/>
              </a:solidFill>
            </a:rPr>
            <a:t>3,500</a:t>
          </a:r>
          <a:r>
            <a:rPr kumimoji="1" lang="ja-JP" altLang="en-US" sz="1100">
              <a:solidFill>
                <a:schemeClr val="tx1"/>
              </a:solidFill>
            </a:rPr>
            <a:t>円に。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他級は割戻しが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適用され、受験料の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単価が</a:t>
          </a: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0.9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倍</a:t>
          </a: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になっています。</a:t>
          </a:r>
        </a:p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0</xdr:col>
      <xdr:colOff>200025</xdr:colOff>
      <xdr:row>292</xdr:row>
      <xdr:rowOff>76212</xdr:rowOff>
    </xdr:from>
    <xdr:to>
      <xdr:col>6</xdr:col>
      <xdr:colOff>45225</xdr:colOff>
      <xdr:row>326</xdr:row>
      <xdr:rowOff>37623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15174CA7-640F-7D50-A038-33CC02741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41567112"/>
          <a:ext cx="3960000" cy="5790711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3</xdr:col>
      <xdr:colOff>57150</xdr:colOff>
      <xdr:row>315</xdr:row>
      <xdr:rowOff>38112</xdr:rowOff>
    </xdr:from>
    <xdr:to>
      <xdr:col>8</xdr:col>
      <xdr:colOff>588150</xdr:colOff>
      <xdr:row>348</xdr:row>
      <xdr:rowOff>170973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2102F815-C768-D3B6-0504-BD0182804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4550" y="45472362"/>
          <a:ext cx="3960000" cy="5790711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0</xdr:col>
      <xdr:colOff>209550</xdr:colOff>
      <xdr:row>352</xdr:row>
      <xdr:rowOff>76200</xdr:rowOff>
    </xdr:from>
    <xdr:to>
      <xdr:col>7</xdr:col>
      <xdr:colOff>210220</xdr:colOff>
      <xdr:row>393</xdr:row>
      <xdr:rowOff>67655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86EA9FB4-EC96-807C-D7ED-7C4D0E630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51854100"/>
          <a:ext cx="4801270" cy="702090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6</xdr:col>
      <xdr:colOff>180975</xdr:colOff>
      <xdr:row>294</xdr:row>
      <xdr:rowOff>123825</xdr:rowOff>
    </xdr:from>
    <xdr:to>
      <xdr:col>8</xdr:col>
      <xdr:colOff>219075</xdr:colOff>
      <xdr:row>303</xdr:row>
      <xdr:rowOff>20775</xdr:rowOff>
    </xdr:to>
    <xdr:sp macro="" textlink="">
      <xdr:nvSpPr>
        <xdr:cNvPr id="41" name="吹き出し: 四角形 40">
          <a:extLst>
            <a:ext uri="{FF2B5EF4-FFF2-40B4-BE49-F238E27FC236}">
              <a16:creationId xmlns:a16="http://schemas.microsoft.com/office/drawing/2014/main" id="{4E7ADDA6-633B-49BA-ABEB-478346D13464}"/>
            </a:ext>
          </a:extLst>
        </xdr:cNvPr>
        <xdr:cNvSpPr/>
      </xdr:nvSpPr>
      <xdr:spPr>
        <a:xfrm>
          <a:off x="4295775" y="41957625"/>
          <a:ext cx="1409700" cy="1440000"/>
        </a:xfrm>
        <a:prstGeom prst="wedgeRectCallout">
          <a:avLst>
            <a:gd name="adj1" fmla="val -154275"/>
            <a:gd name="adj2" fmla="val -2623"/>
          </a:avLst>
        </a:prstGeom>
        <a:solidFill>
          <a:schemeClr val="bg1">
            <a:alpha val="5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「シート➀」は、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準会場・学割有、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または</a:t>
          </a:r>
        </a:p>
        <a:p>
          <a:pPr algn="l"/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準会場・学割</a:t>
          </a: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無を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選択して人数を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入力し、</a:t>
          </a:r>
        </a:p>
      </xdr:txBody>
    </xdr:sp>
    <xdr:clientData/>
  </xdr:twoCellAnchor>
  <xdr:twoCellAnchor>
    <xdr:from>
      <xdr:col>1</xdr:col>
      <xdr:colOff>200025</xdr:colOff>
      <xdr:row>316</xdr:row>
      <xdr:rowOff>123825</xdr:rowOff>
    </xdr:from>
    <xdr:to>
      <xdr:col>3</xdr:col>
      <xdr:colOff>238125</xdr:colOff>
      <xdr:row>322</xdr:row>
      <xdr:rowOff>67125</xdr:rowOff>
    </xdr:to>
    <xdr:sp macro="" textlink="">
      <xdr:nvSpPr>
        <xdr:cNvPr id="42" name="吹き出し: 四角形 41">
          <a:extLst>
            <a:ext uri="{FF2B5EF4-FFF2-40B4-BE49-F238E27FC236}">
              <a16:creationId xmlns:a16="http://schemas.microsoft.com/office/drawing/2014/main" id="{4AA07CE2-F8A8-4EE4-AA49-D135B7EAAF38}"/>
            </a:ext>
          </a:extLst>
        </xdr:cNvPr>
        <xdr:cNvSpPr/>
      </xdr:nvSpPr>
      <xdr:spPr>
        <a:xfrm>
          <a:off x="885825" y="45729525"/>
          <a:ext cx="1409700" cy="972000"/>
        </a:xfrm>
        <a:prstGeom prst="wedgeRectCallout">
          <a:avLst>
            <a:gd name="adj1" fmla="val 147752"/>
            <a:gd name="adj2" fmla="val 20529"/>
          </a:avLst>
        </a:prstGeom>
        <a:solidFill>
          <a:schemeClr val="bg1">
            <a:alpha val="5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「シート②」は、</a:t>
          </a:r>
        </a:p>
        <a:p>
          <a:pPr algn="l"/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一般会場を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選択して人数を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入力します。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2031F-3309-4FD8-92B1-5CE7F8715690}">
  <sheetPr>
    <tabColor indexed="13"/>
  </sheetPr>
  <dimension ref="A3:I409"/>
  <sheetViews>
    <sheetView tabSelected="1" view="pageBreakPreview" zoomScaleNormal="100" zoomScaleSheetLayoutView="100" workbookViewId="0">
      <pane xSplit="9" ySplit="4" topLeftCell="J5" activePane="bottomRight" state="frozen"/>
      <selection pane="topRight" activeCell="J1" sqref="J1"/>
      <selection pane="bottomLeft" activeCell="A3" sqref="A3"/>
      <selection pane="bottomRight" activeCell="D2" sqref="D2"/>
    </sheetView>
  </sheetViews>
  <sheetFormatPr defaultRowHeight="13.5" x14ac:dyDescent="0.15"/>
  <sheetData>
    <row r="3" spans="1:9" x14ac:dyDescent="0.15">
      <c r="A3" s="22" t="s">
        <v>33</v>
      </c>
      <c r="B3" s="22"/>
      <c r="C3" s="22"/>
      <c r="D3" s="22"/>
      <c r="E3" s="22"/>
      <c r="F3" s="22"/>
      <c r="G3" s="22"/>
      <c r="H3" s="22"/>
    </row>
    <row r="4" spans="1:9" x14ac:dyDescent="0.15">
      <c r="A4" s="22"/>
      <c r="B4" s="22"/>
      <c r="C4" s="22"/>
      <c r="D4" s="22"/>
      <c r="E4" s="22"/>
      <c r="F4" s="22"/>
      <c r="G4" s="22"/>
      <c r="H4" s="22"/>
    </row>
    <row r="5" spans="1:9" ht="17.25" customHeight="1" x14ac:dyDescent="0.15">
      <c r="A5" s="27" t="s">
        <v>43</v>
      </c>
      <c r="B5" s="28"/>
      <c r="C5" s="28"/>
      <c r="D5" s="28"/>
      <c r="E5" s="28"/>
      <c r="F5" s="28"/>
      <c r="G5" s="28"/>
      <c r="H5" s="28"/>
      <c r="I5" s="28"/>
    </row>
    <row r="6" spans="1:9" ht="17.25" customHeight="1" x14ac:dyDescent="0.15">
      <c r="A6" s="28"/>
      <c r="B6" s="28"/>
      <c r="C6" s="28"/>
      <c r="D6" s="28"/>
      <c r="E6" s="28"/>
      <c r="F6" s="28"/>
      <c r="G6" s="28"/>
      <c r="H6" s="28"/>
      <c r="I6" s="28"/>
    </row>
    <row r="7" spans="1:9" ht="17.25" customHeight="1" x14ac:dyDescent="0.15">
      <c r="A7" s="28"/>
      <c r="B7" s="28"/>
      <c r="C7" s="28"/>
      <c r="D7" s="28"/>
      <c r="E7" s="28"/>
      <c r="F7" s="28"/>
      <c r="G7" s="28"/>
      <c r="H7" s="28"/>
      <c r="I7" s="28"/>
    </row>
    <row r="8" spans="1:9" ht="17.25" customHeight="1" x14ac:dyDescent="0.15">
      <c r="A8" s="28"/>
      <c r="B8" s="28"/>
      <c r="C8" s="28"/>
      <c r="D8" s="28"/>
      <c r="E8" s="28"/>
      <c r="F8" s="28"/>
      <c r="G8" s="28"/>
      <c r="H8" s="28"/>
      <c r="I8" s="28"/>
    </row>
    <row r="9" spans="1:9" ht="17.25" customHeight="1" x14ac:dyDescent="0.15">
      <c r="A9" s="28"/>
      <c r="B9" s="28"/>
      <c r="C9" s="28"/>
      <c r="D9" s="28"/>
      <c r="E9" s="28"/>
      <c r="F9" s="28"/>
      <c r="G9" s="28"/>
      <c r="H9" s="28"/>
      <c r="I9" s="28"/>
    </row>
    <row r="10" spans="1:9" ht="17.25" customHeight="1" x14ac:dyDescent="0.15">
      <c r="A10" s="28"/>
      <c r="B10" s="28"/>
      <c r="C10" s="28"/>
      <c r="D10" s="28"/>
      <c r="E10" s="28"/>
      <c r="F10" s="28"/>
      <c r="G10" s="28"/>
      <c r="H10" s="28"/>
      <c r="I10" s="28"/>
    </row>
    <row r="11" spans="1:9" ht="17.25" customHeight="1" x14ac:dyDescent="0.15">
      <c r="A11" s="28"/>
      <c r="B11" s="28"/>
      <c r="C11" s="28"/>
      <c r="D11" s="28"/>
      <c r="E11" s="28"/>
      <c r="F11" s="28"/>
      <c r="G11" s="28"/>
      <c r="H11" s="28"/>
      <c r="I11" s="28"/>
    </row>
    <row r="12" spans="1:9" ht="17.25" customHeight="1" x14ac:dyDescent="0.15">
      <c r="A12" s="28"/>
      <c r="B12" s="28"/>
      <c r="C12" s="28"/>
      <c r="D12" s="28"/>
      <c r="E12" s="28"/>
      <c r="F12" s="28"/>
      <c r="G12" s="28"/>
      <c r="H12" s="28"/>
      <c r="I12" s="28"/>
    </row>
    <row r="13" spans="1:9" ht="17.25" customHeight="1" x14ac:dyDescent="0.15">
      <c r="A13" s="28"/>
      <c r="B13" s="28"/>
      <c r="C13" s="28"/>
      <c r="D13" s="28"/>
      <c r="E13" s="28"/>
      <c r="F13" s="28"/>
      <c r="G13" s="28"/>
      <c r="H13" s="28"/>
      <c r="I13" s="28"/>
    </row>
    <row r="14" spans="1:9" ht="17.25" customHeight="1" x14ac:dyDescent="0.15">
      <c r="A14" s="28"/>
      <c r="B14" s="28"/>
      <c r="C14" s="28"/>
      <c r="D14" s="28"/>
      <c r="E14" s="28"/>
      <c r="F14" s="28"/>
      <c r="G14" s="28"/>
      <c r="H14" s="28"/>
      <c r="I14" s="28"/>
    </row>
    <row r="15" spans="1:9" ht="17.25" customHeight="1" x14ac:dyDescent="0.15">
      <c r="A15" s="28"/>
      <c r="B15" s="28"/>
      <c r="C15" s="28"/>
      <c r="D15" s="28"/>
      <c r="E15" s="28"/>
      <c r="F15" s="28"/>
      <c r="G15" s="28"/>
      <c r="H15" s="28"/>
      <c r="I15" s="28"/>
    </row>
    <row r="16" spans="1:9" ht="17.25" customHeight="1" x14ac:dyDescent="0.15">
      <c r="A16" s="28"/>
      <c r="B16" s="28"/>
      <c r="C16" s="28"/>
      <c r="D16" s="28"/>
      <c r="E16" s="28"/>
      <c r="F16" s="28"/>
      <c r="G16" s="28"/>
      <c r="H16" s="28"/>
      <c r="I16" s="28"/>
    </row>
    <row r="17" spans="1:9" ht="17.25" customHeight="1" x14ac:dyDescent="0.15">
      <c r="A17" s="28"/>
      <c r="B17" s="28"/>
      <c r="C17" s="28"/>
      <c r="D17" s="28"/>
      <c r="E17" s="28"/>
      <c r="F17" s="28"/>
      <c r="G17" s="28"/>
      <c r="H17" s="28"/>
      <c r="I17" s="28"/>
    </row>
    <row r="18" spans="1:9" ht="17.25" customHeight="1" x14ac:dyDescent="0.15">
      <c r="A18" s="28"/>
      <c r="B18" s="28"/>
      <c r="C18" s="28"/>
      <c r="D18" s="28"/>
      <c r="E18" s="28"/>
      <c r="F18" s="28"/>
      <c r="G18" s="28"/>
      <c r="H18" s="28"/>
      <c r="I18" s="28"/>
    </row>
    <row r="19" spans="1:9" ht="17.25" customHeight="1" x14ac:dyDescent="0.15">
      <c r="A19" s="28"/>
      <c r="B19" s="28"/>
      <c r="C19" s="28"/>
      <c r="D19" s="28"/>
      <c r="E19" s="28"/>
      <c r="F19" s="28"/>
      <c r="G19" s="28"/>
      <c r="H19" s="28"/>
      <c r="I19" s="28"/>
    </row>
    <row r="20" spans="1:9" ht="17.25" customHeight="1" x14ac:dyDescent="0.15">
      <c r="A20" s="28"/>
      <c r="B20" s="28"/>
      <c r="C20" s="28"/>
      <c r="D20" s="28"/>
      <c r="E20" s="28"/>
      <c r="F20" s="28"/>
      <c r="G20" s="28"/>
      <c r="H20" s="28"/>
      <c r="I20" s="28"/>
    </row>
    <row r="21" spans="1:9" ht="17.25" customHeight="1" x14ac:dyDescent="0.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7.25" customHeight="1" x14ac:dyDescent="0.15">
      <c r="A22" s="28"/>
      <c r="B22" s="28"/>
      <c r="C22" s="28"/>
      <c r="D22" s="28"/>
      <c r="E22" s="28"/>
      <c r="F22" s="28"/>
      <c r="G22" s="28"/>
      <c r="H22" s="28"/>
      <c r="I22" s="28"/>
    </row>
    <row r="23" spans="1:9" ht="17.25" customHeight="1" x14ac:dyDescent="0.15">
      <c r="A23" s="28"/>
      <c r="B23" s="28"/>
      <c r="C23" s="28"/>
      <c r="D23" s="28"/>
      <c r="E23" s="28"/>
      <c r="F23" s="28"/>
      <c r="G23" s="28"/>
      <c r="H23" s="28"/>
      <c r="I23" s="28"/>
    </row>
    <row r="24" spans="1:9" ht="17.25" customHeight="1" x14ac:dyDescent="0.15">
      <c r="A24" s="28"/>
      <c r="B24" s="28"/>
      <c r="C24" s="28"/>
      <c r="D24" s="28"/>
      <c r="E24" s="28"/>
      <c r="F24" s="28"/>
      <c r="G24" s="28"/>
      <c r="H24" s="28"/>
      <c r="I24" s="28"/>
    </row>
    <row r="25" spans="1:9" ht="17.25" customHeight="1" x14ac:dyDescent="0.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7.25" customHeight="1" x14ac:dyDescent="0.15">
      <c r="A26" s="28"/>
      <c r="B26" s="28"/>
      <c r="C26" s="28"/>
      <c r="D26" s="28"/>
      <c r="E26" s="28"/>
      <c r="F26" s="28"/>
      <c r="G26" s="28"/>
      <c r="H26" s="28"/>
      <c r="I26" s="28"/>
    </row>
    <row r="27" spans="1:9" ht="17.25" customHeight="1" x14ac:dyDescent="0.15">
      <c r="A27" s="28"/>
      <c r="B27" s="28"/>
      <c r="C27" s="28"/>
      <c r="D27" s="28"/>
      <c r="E27" s="28"/>
      <c r="F27" s="28"/>
      <c r="G27" s="28"/>
      <c r="H27" s="28"/>
      <c r="I27" s="28"/>
    </row>
    <row r="28" spans="1:9" ht="17.25" customHeight="1" x14ac:dyDescent="0.15">
      <c r="A28" s="28"/>
      <c r="B28" s="28"/>
      <c r="C28" s="28"/>
      <c r="D28" s="28"/>
      <c r="E28" s="28"/>
      <c r="F28" s="28"/>
      <c r="G28" s="28"/>
      <c r="H28" s="28"/>
      <c r="I28" s="28"/>
    </row>
    <row r="29" spans="1:9" ht="17.25" customHeight="1" x14ac:dyDescent="0.15">
      <c r="A29" s="28"/>
      <c r="B29" s="28"/>
      <c r="C29" s="28"/>
      <c r="D29" s="28"/>
      <c r="E29" s="28"/>
      <c r="F29" s="28"/>
      <c r="G29" s="28"/>
      <c r="H29" s="28"/>
      <c r="I29" s="28"/>
    </row>
    <row r="30" spans="1:9" ht="17.25" customHeight="1" x14ac:dyDescent="0.15">
      <c r="A30" s="28"/>
      <c r="B30" s="28"/>
      <c r="C30" s="28"/>
      <c r="D30" s="28"/>
      <c r="E30" s="28"/>
      <c r="F30" s="28"/>
      <c r="G30" s="28"/>
      <c r="H30" s="28"/>
      <c r="I30" s="28"/>
    </row>
    <row r="31" spans="1:9" ht="17.25" customHeight="1" x14ac:dyDescent="0.15">
      <c r="A31" s="28"/>
      <c r="B31" s="28"/>
      <c r="C31" s="28"/>
      <c r="D31" s="28"/>
      <c r="E31" s="28"/>
      <c r="F31" s="28"/>
      <c r="G31" s="28"/>
      <c r="H31" s="28"/>
      <c r="I31" s="28"/>
    </row>
    <row r="32" spans="1:9" ht="17.25" customHeight="1" x14ac:dyDescent="0.15">
      <c r="A32" s="28"/>
      <c r="B32" s="28"/>
      <c r="C32" s="28"/>
      <c r="D32" s="28"/>
      <c r="E32" s="28"/>
      <c r="F32" s="28"/>
      <c r="G32" s="28"/>
      <c r="H32" s="28"/>
      <c r="I32" s="28"/>
    </row>
    <row r="33" spans="1:9" ht="17.25" customHeight="1" x14ac:dyDescent="0.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7.25" customHeight="1" x14ac:dyDescent="0.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7.25" customHeight="1" x14ac:dyDescent="0.15">
      <c r="A35" s="28"/>
      <c r="B35" s="28"/>
      <c r="C35" s="28"/>
      <c r="D35" s="28"/>
      <c r="E35" s="28"/>
      <c r="F35" s="28"/>
      <c r="G35" s="28"/>
      <c r="H35" s="28"/>
      <c r="I35" s="28"/>
    </row>
    <row r="36" spans="1:9" ht="17.25" customHeight="1" x14ac:dyDescent="0.15">
      <c r="A36" s="28"/>
      <c r="B36" s="28"/>
      <c r="C36" s="28"/>
      <c r="D36" s="28"/>
      <c r="E36" s="28"/>
      <c r="F36" s="28"/>
      <c r="G36" s="28"/>
      <c r="H36" s="28"/>
      <c r="I36" s="28"/>
    </row>
    <row r="37" spans="1:9" ht="17.25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</row>
    <row r="38" spans="1:9" ht="17.25" customHeight="1" x14ac:dyDescent="0.15">
      <c r="A38" s="28"/>
      <c r="B38" s="28"/>
      <c r="C38" s="28"/>
      <c r="D38" s="28"/>
      <c r="E38" s="28"/>
      <c r="F38" s="28"/>
      <c r="G38" s="28"/>
      <c r="H38" s="28"/>
      <c r="I38" s="28"/>
    </row>
    <row r="39" spans="1:9" ht="17.25" customHeight="1" x14ac:dyDescent="0.15">
      <c r="A39" s="28"/>
      <c r="B39" s="28"/>
      <c r="C39" s="28"/>
      <c r="D39" s="28"/>
      <c r="E39" s="28"/>
      <c r="F39" s="28"/>
      <c r="G39" s="28"/>
      <c r="H39" s="28"/>
      <c r="I39" s="28"/>
    </row>
    <row r="40" spans="1:9" ht="17.25" customHeight="1" x14ac:dyDescent="0.15">
      <c r="A40" s="28"/>
      <c r="B40" s="28"/>
      <c r="C40" s="28"/>
      <c r="D40" s="28"/>
      <c r="E40" s="28"/>
      <c r="F40" s="28"/>
      <c r="G40" s="28"/>
      <c r="H40" s="28"/>
      <c r="I40" s="28"/>
    </row>
    <row r="41" spans="1:9" ht="17.25" customHeight="1" x14ac:dyDescent="0.15">
      <c r="A41" s="28"/>
      <c r="B41" s="28"/>
      <c r="C41" s="28"/>
      <c r="D41" s="28"/>
      <c r="E41" s="28"/>
      <c r="F41" s="28"/>
      <c r="G41" s="28"/>
      <c r="H41" s="28"/>
      <c r="I41" s="28"/>
    </row>
    <row r="42" spans="1:9" ht="17.25" customHeight="1" x14ac:dyDescent="0.15">
      <c r="A42" s="28"/>
      <c r="B42" s="28"/>
      <c r="C42" s="28"/>
      <c r="D42" s="28"/>
      <c r="E42" s="28"/>
      <c r="F42" s="28"/>
      <c r="G42" s="28"/>
      <c r="H42" s="28"/>
      <c r="I42" s="28"/>
    </row>
    <row r="43" spans="1:9" ht="17.25" customHeight="1" x14ac:dyDescent="0.15">
      <c r="A43" s="28"/>
      <c r="B43" s="28"/>
      <c r="C43" s="28"/>
      <c r="D43" s="28"/>
      <c r="E43" s="28"/>
      <c r="F43" s="28"/>
      <c r="G43" s="28"/>
      <c r="H43" s="28"/>
      <c r="I43" s="28"/>
    </row>
    <row r="44" spans="1:9" ht="17.25" customHeight="1" x14ac:dyDescent="0.15">
      <c r="A44" s="28"/>
      <c r="B44" s="28"/>
      <c r="C44" s="28"/>
      <c r="D44" s="28"/>
      <c r="E44" s="28"/>
      <c r="F44" s="28"/>
      <c r="G44" s="28"/>
      <c r="H44" s="28"/>
      <c r="I44" s="28"/>
    </row>
    <row r="45" spans="1:9" ht="17.25" customHeight="1" x14ac:dyDescent="0.15">
      <c r="A45" s="28"/>
      <c r="B45" s="28"/>
      <c r="C45" s="28"/>
      <c r="D45" s="28"/>
      <c r="E45" s="28"/>
      <c r="F45" s="28"/>
      <c r="G45" s="28"/>
      <c r="H45" s="28"/>
      <c r="I45" s="28"/>
    </row>
    <row r="46" spans="1:9" ht="17.25" customHeight="1" x14ac:dyDescent="0.15">
      <c r="A46" s="28"/>
      <c r="B46" s="28"/>
      <c r="C46" s="28"/>
      <c r="D46" s="28"/>
      <c r="E46" s="28"/>
      <c r="F46" s="28"/>
      <c r="G46" s="28"/>
      <c r="H46" s="28"/>
      <c r="I46" s="28"/>
    </row>
    <row r="47" spans="1:9" ht="17.25" customHeight="1" x14ac:dyDescent="0.15">
      <c r="A47" s="28"/>
      <c r="B47" s="28"/>
      <c r="C47" s="28"/>
      <c r="D47" s="28"/>
      <c r="E47" s="28"/>
      <c r="F47" s="28"/>
      <c r="G47" s="28"/>
      <c r="H47" s="28"/>
      <c r="I47" s="28"/>
    </row>
    <row r="48" spans="1:9" ht="17.25" customHeight="1" x14ac:dyDescent="0.15">
      <c r="A48" s="28"/>
      <c r="B48" s="28"/>
      <c r="C48" s="28"/>
      <c r="D48" s="28"/>
      <c r="E48" s="28"/>
      <c r="F48" s="28"/>
      <c r="G48" s="28"/>
      <c r="H48" s="28"/>
      <c r="I48" s="28"/>
    </row>
    <row r="49" spans="1:9" ht="17.25" customHeight="1" x14ac:dyDescent="0.15">
      <c r="A49" s="28"/>
      <c r="B49" s="28"/>
      <c r="C49" s="28"/>
      <c r="D49" s="28"/>
      <c r="E49" s="28"/>
      <c r="F49" s="28"/>
      <c r="G49" s="28"/>
      <c r="H49" s="28"/>
      <c r="I49" s="28"/>
    </row>
    <row r="50" spans="1:9" ht="17.25" x14ac:dyDescent="0.15">
      <c r="A50" s="20"/>
      <c r="B50" s="20"/>
      <c r="C50" s="20"/>
      <c r="D50" s="20"/>
      <c r="E50" s="20"/>
      <c r="F50" s="20"/>
      <c r="G50" s="20"/>
      <c r="H50" s="20"/>
    </row>
    <row r="52" spans="1:9" x14ac:dyDescent="0.15">
      <c r="A52" t="s">
        <v>34</v>
      </c>
    </row>
    <row r="112" spans="1:1" x14ac:dyDescent="0.15">
      <c r="A112" t="s">
        <v>35</v>
      </c>
    </row>
    <row r="113" spans="2:2" x14ac:dyDescent="0.15">
      <c r="B113" t="s">
        <v>36</v>
      </c>
    </row>
    <row r="172" spans="1:8" x14ac:dyDescent="0.15">
      <c r="A172" t="s">
        <v>37</v>
      </c>
    </row>
    <row r="173" spans="1:8" x14ac:dyDescent="0.15">
      <c r="B173" s="23" t="s">
        <v>39</v>
      </c>
      <c r="C173" s="23"/>
      <c r="D173" s="23"/>
      <c r="E173" s="23"/>
      <c r="F173" s="23"/>
      <c r="G173" s="23"/>
      <c r="H173" s="23"/>
    </row>
    <row r="174" spans="1:8" x14ac:dyDescent="0.15">
      <c r="B174" s="23"/>
      <c r="C174" s="23"/>
      <c r="D174" s="23"/>
      <c r="E174" s="23"/>
      <c r="F174" s="23"/>
      <c r="G174" s="23"/>
      <c r="H174" s="23"/>
    </row>
    <row r="175" spans="1:8" x14ac:dyDescent="0.15">
      <c r="B175" s="24" t="s">
        <v>38</v>
      </c>
      <c r="C175" s="24"/>
      <c r="D175" s="24"/>
      <c r="E175" s="24"/>
      <c r="F175" s="24"/>
      <c r="G175" s="24"/>
      <c r="H175" s="24"/>
    </row>
    <row r="232" spans="1:1" x14ac:dyDescent="0.15">
      <c r="A232" t="s">
        <v>40</v>
      </c>
    </row>
    <row r="292" spans="1:1" x14ac:dyDescent="0.15">
      <c r="A292" t="s">
        <v>41</v>
      </c>
    </row>
    <row r="352" spans="1:1" x14ac:dyDescent="0.15">
      <c r="A352" t="s">
        <v>42</v>
      </c>
    </row>
    <row r="395" spans="1:9" x14ac:dyDescent="0.15">
      <c r="B395" s="21"/>
      <c r="C395" s="21"/>
      <c r="D395" s="21"/>
      <c r="E395" s="21"/>
      <c r="F395" s="21"/>
      <c r="G395" s="21"/>
      <c r="H395" s="21"/>
    </row>
    <row r="396" spans="1:9" x14ac:dyDescent="0.15">
      <c r="A396" s="25" t="s">
        <v>44</v>
      </c>
      <c r="B396" s="26"/>
      <c r="C396" s="26"/>
      <c r="D396" s="26"/>
      <c r="E396" s="26"/>
      <c r="F396" s="26"/>
      <c r="G396" s="26"/>
      <c r="H396" s="26"/>
      <c r="I396" s="26"/>
    </row>
    <row r="397" spans="1:9" x14ac:dyDescent="0.15">
      <c r="A397" s="26"/>
      <c r="B397" s="26"/>
      <c r="C397" s="26"/>
      <c r="D397" s="26"/>
      <c r="E397" s="26"/>
      <c r="F397" s="26"/>
      <c r="G397" s="26"/>
      <c r="H397" s="26"/>
      <c r="I397" s="26"/>
    </row>
    <row r="398" spans="1:9" x14ac:dyDescent="0.15">
      <c r="A398" s="26"/>
      <c r="B398" s="26"/>
      <c r="C398" s="26"/>
      <c r="D398" s="26"/>
      <c r="E398" s="26"/>
      <c r="F398" s="26"/>
      <c r="G398" s="26"/>
      <c r="H398" s="26"/>
      <c r="I398" s="26"/>
    </row>
    <row r="399" spans="1:9" x14ac:dyDescent="0.15">
      <c r="A399" s="26"/>
      <c r="B399" s="26"/>
      <c r="C399" s="26"/>
      <c r="D399" s="26"/>
      <c r="E399" s="26"/>
      <c r="F399" s="26"/>
      <c r="G399" s="26"/>
      <c r="H399" s="26"/>
      <c r="I399" s="26"/>
    </row>
    <row r="400" spans="1:9" x14ac:dyDescent="0.15">
      <c r="A400" s="26"/>
      <c r="B400" s="26"/>
      <c r="C400" s="26"/>
      <c r="D400" s="26"/>
      <c r="E400" s="26"/>
      <c r="F400" s="26"/>
      <c r="G400" s="26"/>
      <c r="H400" s="26"/>
      <c r="I400" s="26"/>
    </row>
    <row r="401" spans="1:9" x14ac:dyDescent="0.15">
      <c r="A401" s="26"/>
      <c r="B401" s="26"/>
      <c r="C401" s="26"/>
      <c r="D401" s="26"/>
      <c r="E401" s="26"/>
      <c r="F401" s="26"/>
      <c r="G401" s="26"/>
      <c r="H401" s="26"/>
      <c r="I401" s="26"/>
    </row>
    <row r="402" spans="1:9" x14ac:dyDescent="0.15">
      <c r="A402" s="26"/>
      <c r="B402" s="26"/>
      <c r="C402" s="26"/>
      <c r="D402" s="26"/>
      <c r="E402" s="26"/>
      <c r="F402" s="26"/>
      <c r="G402" s="26"/>
      <c r="H402" s="26"/>
      <c r="I402" s="26"/>
    </row>
    <row r="403" spans="1:9" x14ac:dyDescent="0.15">
      <c r="A403" s="26"/>
      <c r="B403" s="26"/>
      <c r="C403" s="26"/>
      <c r="D403" s="26"/>
      <c r="E403" s="26"/>
      <c r="F403" s="26"/>
      <c r="G403" s="26"/>
      <c r="H403" s="26"/>
      <c r="I403" s="26"/>
    </row>
    <row r="404" spans="1:9" x14ac:dyDescent="0.15">
      <c r="A404" s="26"/>
      <c r="B404" s="26"/>
      <c r="C404" s="26"/>
      <c r="D404" s="26"/>
      <c r="E404" s="26"/>
      <c r="F404" s="26"/>
      <c r="G404" s="26"/>
      <c r="H404" s="26"/>
      <c r="I404" s="26"/>
    </row>
    <row r="405" spans="1:9" x14ac:dyDescent="0.15">
      <c r="A405" s="26"/>
      <c r="B405" s="26"/>
      <c r="C405" s="26"/>
      <c r="D405" s="26"/>
      <c r="E405" s="26"/>
      <c r="F405" s="26"/>
      <c r="G405" s="26"/>
      <c r="H405" s="26"/>
      <c r="I405" s="26"/>
    </row>
    <row r="406" spans="1:9" x14ac:dyDescent="0.15">
      <c r="A406" s="26"/>
      <c r="B406" s="26"/>
      <c r="C406" s="26"/>
      <c r="D406" s="26"/>
      <c r="E406" s="26"/>
      <c r="F406" s="26"/>
      <c r="G406" s="26"/>
      <c r="H406" s="26"/>
      <c r="I406" s="26"/>
    </row>
    <row r="407" spans="1:9" x14ac:dyDescent="0.15">
      <c r="A407" s="26"/>
      <c r="B407" s="26"/>
      <c r="C407" s="26"/>
      <c r="D407" s="26"/>
      <c r="E407" s="26"/>
      <c r="F407" s="26"/>
      <c r="G407" s="26"/>
      <c r="H407" s="26"/>
      <c r="I407" s="26"/>
    </row>
    <row r="408" spans="1:9" x14ac:dyDescent="0.15">
      <c r="A408" s="26"/>
      <c r="B408" s="26"/>
      <c r="C408" s="26"/>
      <c r="D408" s="26"/>
      <c r="E408" s="26"/>
      <c r="F408" s="26"/>
      <c r="G408" s="26"/>
      <c r="H408" s="26"/>
      <c r="I408" s="26"/>
    </row>
    <row r="409" spans="1:9" x14ac:dyDescent="0.15">
      <c r="A409" s="26"/>
      <c r="B409" s="26"/>
      <c r="C409" s="26"/>
      <c r="D409" s="26"/>
      <c r="E409" s="26"/>
      <c r="F409" s="26"/>
      <c r="G409" s="26"/>
      <c r="H409" s="26"/>
      <c r="I409" s="26"/>
    </row>
  </sheetData>
  <mergeCells count="5">
    <mergeCell ref="A3:H4"/>
    <mergeCell ref="B173:H174"/>
    <mergeCell ref="B175:H175"/>
    <mergeCell ref="A396:I409"/>
    <mergeCell ref="A5:I49"/>
  </mergeCells>
  <phoneticPr fontId="2"/>
  <pageMargins left="0.70866141732283472" right="0.70866141732283472" top="0.39370078740157483" bottom="0.39370078740157483" header="0.31496062992125984" footer="0.31496062992125984"/>
  <pageSetup paperSize="9" orientation="portrait" horizontalDpi="1200" r:id="rId1"/>
  <rowBreaks count="6" manualBreakCount="6">
    <brk id="50" max="8" man="1"/>
    <brk id="110" max="8" man="1"/>
    <brk id="170" max="8" man="1"/>
    <brk id="230" max="8" man="1"/>
    <brk id="290" max="8" man="1"/>
    <brk id="35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34459-708D-4963-BCFC-7170A8AFAFAE}">
  <sheetPr>
    <tabColor indexed="13"/>
  </sheetPr>
  <dimension ref="A1:M17"/>
  <sheetViews>
    <sheetView view="pageBreakPreview" zoomScale="120" zoomScaleNormal="100" zoomScaleSheetLayoutView="120" workbookViewId="0">
      <pane xSplit="6" ySplit="16" topLeftCell="G17" activePane="bottomRight" state="frozen"/>
      <selection pane="topRight" activeCell="G1" sqref="G1"/>
      <selection pane="bottomLeft" activeCell="A17" sqref="A17"/>
      <selection pane="bottomRight" activeCell="C3" sqref="C3:F3"/>
    </sheetView>
  </sheetViews>
  <sheetFormatPr defaultColWidth="9.125" defaultRowHeight="13.5" x14ac:dyDescent="0.15"/>
  <cols>
    <col min="1" max="1" width="3" style="1" bestFit="1" customWidth="1"/>
    <col min="2" max="2" width="21.75" style="1" customWidth="1"/>
    <col min="3" max="3" width="9.25" style="1" customWidth="1"/>
    <col min="4" max="4" width="7.75" style="1" customWidth="1"/>
    <col min="5" max="5" width="8.125" style="1" customWidth="1"/>
    <col min="6" max="6" width="13" style="1" bestFit="1" customWidth="1"/>
    <col min="7" max="11" width="9.125" style="1"/>
    <col min="12" max="12" width="5.75" style="1" customWidth="1"/>
    <col min="13" max="16384" width="9.125" style="1"/>
  </cols>
  <sheetData>
    <row r="1" spans="1:13" x14ac:dyDescent="0.15">
      <c r="A1" s="29">
        <f ca="1">TODAY()</f>
        <v>45065</v>
      </c>
      <c r="B1" s="29"/>
      <c r="C1" s="29"/>
      <c r="D1" s="29"/>
      <c r="E1" s="29"/>
      <c r="F1" s="29"/>
    </row>
    <row r="2" spans="1:13" ht="30.2" customHeight="1" x14ac:dyDescent="0.15">
      <c r="A2" s="30" t="s">
        <v>13</v>
      </c>
      <c r="B2" s="30"/>
      <c r="C2" s="30"/>
      <c r="D2" s="30"/>
      <c r="E2" s="30"/>
      <c r="F2" s="30"/>
    </row>
    <row r="3" spans="1:13" ht="17.25" x14ac:dyDescent="0.15">
      <c r="A3" s="10"/>
      <c r="B3" s="11" t="s">
        <v>14</v>
      </c>
      <c r="C3" s="31"/>
      <c r="D3" s="31"/>
      <c r="E3" s="31"/>
      <c r="F3" s="31"/>
    </row>
    <row r="4" spans="1:13" ht="17.25" x14ac:dyDescent="0.15">
      <c r="A4" s="12"/>
      <c r="B4" s="13"/>
      <c r="C4" s="13"/>
      <c r="F4" s="14"/>
    </row>
    <row r="6" spans="1:13" ht="18" customHeight="1" x14ac:dyDescent="0.15">
      <c r="B6" s="16" t="s">
        <v>25</v>
      </c>
      <c r="C6" s="35" t="s">
        <v>12</v>
      </c>
      <c r="D6" s="35"/>
      <c r="E6" s="1" t="s">
        <v>17</v>
      </c>
    </row>
    <row r="7" spans="1:13" ht="18" customHeight="1" x14ac:dyDescent="0.15">
      <c r="B7" s="34" t="s">
        <v>32</v>
      </c>
      <c r="C7" s="34"/>
      <c r="D7" s="34"/>
      <c r="E7" s="34"/>
      <c r="F7" s="34"/>
      <c r="I7" s="8">
        <v>1</v>
      </c>
      <c r="J7" s="8">
        <v>0.95</v>
      </c>
      <c r="K7" s="8">
        <v>0.9</v>
      </c>
    </row>
    <row r="8" spans="1:13" ht="18" customHeight="1" x14ac:dyDescent="0.15">
      <c r="A8" s="32" t="s">
        <v>3</v>
      </c>
      <c r="B8" s="32"/>
      <c r="C8" s="9" t="s">
        <v>4</v>
      </c>
      <c r="D8" s="9" t="s">
        <v>0</v>
      </c>
      <c r="E8" s="32" t="s">
        <v>1</v>
      </c>
      <c r="F8" s="32"/>
      <c r="G8" s="8"/>
      <c r="H8" s="19" t="s">
        <v>29</v>
      </c>
      <c r="I8" s="15" t="s">
        <v>30</v>
      </c>
      <c r="J8" s="15" t="s">
        <v>31</v>
      </c>
      <c r="K8" s="15" t="s">
        <v>15</v>
      </c>
      <c r="L8" s="8"/>
      <c r="M8" s="8"/>
    </row>
    <row r="9" spans="1:13" ht="32.1" customHeight="1" x14ac:dyDescent="0.15">
      <c r="A9" s="6" t="s">
        <v>5</v>
      </c>
      <c r="B9" s="6" t="s">
        <v>18</v>
      </c>
      <c r="C9" s="2">
        <f>IF('➀+②合計'!$I$16&lt;5,I9,IF(C$6="",I9,IF(C$6="一般会場",J9,IF(C$6="準会場・学割無",K9,H9))))</f>
        <v>4500</v>
      </c>
      <c r="D9" s="5"/>
      <c r="E9" s="33">
        <f>C9*D9</f>
        <v>0</v>
      </c>
      <c r="F9" s="33"/>
      <c r="G9" s="8"/>
      <c r="H9" s="8">
        <v>3500</v>
      </c>
      <c r="I9" s="8">
        <v>4500</v>
      </c>
      <c r="J9" s="8">
        <f>I9*0.95</f>
        <v>4275</v>
      </c>
      <c r="K9" s="8">
        <f>I9*0.9</f>
        <v>4050</v>
      </c>
      <c r="L9" s="8"/>
      <c r="M9" s="8"/>
    </row>
    <row r="10" spans="1:13" ht="32.1" customHeight="1" x14ac:dyDescent="0.15">
      <c r="A10" s="6" t="s">
        <v>6</v>
      </c>
      <c r="B10" s="6" t="s">
        <v>19</v>
      </c>
      <c r="C10" s="2">
        <f>IF('➀+②合計'!$I$16&lt;5,I10,IF(C$6="",I10,IF(C$6="一般会場",J10,IF(C$6="準会場・学割無",K10,H10))))</f>
        <v>5700</v>
      </c>
      <c r="D10" s="5"/>
      <c r="E10" s="33">
        <f t="shared" ref="E10:E15" si="0">C10*D10</f>
        <v>0</v>
      </c>
      <c r="F10" s="33"/>
      <c r="G10" s="8"/>
      <c r="H10" s="8">
        <f>K10</f>
        <v>5130</v>
      </c>
      <c r="I10" s="8">
        <v>5700</v>
      </c>
      <c r="J10" s="8">
        <f t="shared" ref="J10:J12" si="1">I10*0.95</f>
        <v>5415</v>
      </c>
      <c r="K10" s="8">
        <f t="shared" ref="K10:K12" si="2">I10*0.9</f>
        <v>5130</v>
      </c>
      <c r="L10" s="8"/>
      <c r="M10" s="8"/>
    </row>
    <row r="11" spans="1:13" ht="32.1" customHeight="1" x14ac:dyDescent="0.15">
      <c r="A11" s="6" t="s">
        <v>7</v>
      </c>
      <c r="B11" s="6" t="s">
        <v>20</v>
      </c>
      <c r="C11" s="2">
        <f>IF('➀+②合計'!$I$16&lt;5,I11,IF(C$6="",I11,IF(C$6="一般会場",J11,IF(C$6="準会場・学割無",K11,H11))))</f>
        <v>6800</v>
      </c>
      <c r="D11" s="5"/>
      <c r="E11" s="33">
        <f t="shared" si="0"/>
        <v>0</v>
      </c>
      <c r="F11" s="33"/>
      <c r="G11" s="8"/>
      <c r="H11" s="8">
        <f t="shared" ref="H11:H12" si="3">K11</f>
        <v>6120</v>
      </c>
      <c r="I11" s="8">
        <v>6800</v>
      </c>
      <c r="J11" s="8">
        <f t="shared" si="1"/>
        <v>6460</v>
      </c>
      <c r="K11" s="8">
        <f t="shared" si="2"/>
        <v>6120</v>
      </c>
      <c r="L11" s="8"/>
      <c r="M11" s="8"/>
    </row>
    <row r="12" spans="1:13" ht="32.1" customHeight="1" x14ac:dyDescent="0.15">
      <c r="A12" s="6" t="s">
        <v>8</v>
      </c>
      <c r="B12" s="6" t="s">
        <v>21</v>
      </c>
      <c r="C12" s="2">
        <f>IF('➀+②合計'!$I$16&lt;5,I12,IF(C$6="",I12,IF(C$6="一般会場",J12,IF(C$6="準会場・学割無",K12,H12))))</f>
        <v>7600</v>
      </c>
      <c r="D12" s="5"/>
      <c r="E12" s="33">
        <f t="shared" si="0"/>
        <v>0</v>
      </c>
      <c r="F12" s="33"/>
      <c r="G12" s="8"/>
      <c r="H12" s="8">
        <f t="shared" si="3"/>
        <v>6840</v>
      </c>
      <c r="I12" s="8">
        <v>7600</v>
      </c>
      <c r="J12" s="8">
        <f t="shared" si="1"/>
        <v>7220</v>
      </c>
      <c r="K12" s="8">
        <f t="shared" si="2"/>
        <v>6840</v>
      </c>
      <c r="L12" s="8"/>
      <c r="M12" s="8"/>
    </row>
    <row r="13" spans="1:13" ht="32.1" customHeight="1" x14ac:dyDescent="0.15">
      <c r="A13" s="6" t="s">
        <v>9</v>
      </c>
      <c r="B13" s="6" t="s">
        <v>22</v>
      </c>
      <c r="C13" s="2">
        <f>C9+C10</f>
        <v>10200</v>
      </c>
      <c r="D13" s="5"/>
      <c r="E13" s="33">
        <f t="shared" si="0"/>
        <v>0</v>
      </c>
      <c r="F13" s="33"/>
      <c r="G13" s="8"/>
      <c r="H13" s="8"/>
      <c r="I13" s="8"/>
      <c r="J13" s="8"/>
      <c r="K13" s="8"/>
      <c r="L13" s="8"/>
      <c r="M13" s="8"/>
    </row>
    <row r="14" spans="1:13" ht="32.1" customHeight="1" x14ac:dyDescent="0.15">
      <c r="A14" s="6" t="s">
        <v>10</v>
      </c>
      <c r="B14" s="6" t="s">
        <v>23</v>
      </c>
      <c r="C14" s="2">
        <f>C10+C11</f>
        <v>12500</v>
      </c>
      <c r="D14" s="5"/>
      <c r="E14" s="33">
        <f t="shared" si="0"/>
        <v>0</v>
      </c>
      <c r="F14" s="33"/>
      <c r="G14" s="8"/>
      <c r="H14" s="8"/>
      <c r="I14" s="8"/>
      <c r="J14" s="8"/>
      <c r="K14" s="8"/>
      <c r="L14" s="8"/>
      <c r="M14" s="8"/>
    </row>
    <row r="15" spans="1:13" ht="32.1" customHeight="1" x14ac:dyDescent="0.15">
      <c r="A15" s="6" t="s">
        <v>11</v>
      </c>
      <c r="B15" s="18" t="s">
        <v>24</v>
      </c>
      <c r="C15" s="2">
        <f>C11+C12</f>
        <v>14400</v>
      </c>
      <c r="D15" s="5"/>
      <c r="E15" s="33">
        <f t="shared" si="0"/>
        <v>0</v>
      </c>
      <c r="F15" s="33"/>
      <c r="G15" s="8"/>
      <c r="H15" s="8"/>
      <c r="I15" s="8"/>
      <c r="J15" s="8"/>
      <c r="K15" s="8"/>
      <c r="L15" s="8"/>
      <c r="M15" s="8"/>
    </row>
    <row r="16" spans="1:13" ht="32.1" customHeight="1" x14ac:dyDescent="0.15">
      <c r="A16" s="3"/>
      <c r="B16" s="3"/>
      <c r="C16" s="9" t="s">
        <v>2</v>
      </c>
      <c r="D16" s="7">
        <f>SUM(D9:D15)</f>
        <v>0</v>
      </c>
      <c r="E16" s="33">
        <f>SUM(E9:F15)</f>
        <v>0</v>
      </c>
      <c r="F16" s="33"/>
      <c r="G16" s="8"/>
      <c r="H16" s="8" t="s">
        <v>28</v>
      </c>
      <c r="I16" s="7">
        <f>SUM(D9:D12)+SUM(D13:D15)*2</f>
        <v>0</v>
      </c>
      <c r="J16" s="8"/>
      <c r="L16" s="8"/>
    </row>
    <row r="17" spans="1:12" ht="18" customHeight="1" x14ac:dyDescent="0.15">
      <c r="A17" s="3"/>
      <c r="B17" s="3"/>
      <c r="C17" s="4"/>
      <c r="L17" s="8"/>
    </row>
  </sheetData>
  <sheetProtection sheet="1" objects="1" scenarios="1"/>
  <mergeCells count="15">
    <mergeCell ref="E12:F12"/>
    <mergeCell ref="E13:F13"/>
    <mergeCell ref="E14:F14"/>
    <mergeCell ref="E15:F15"/>
    <mergeCell ref="E16:F16"/>
    <mergeCell ref="E10:F10"/>
    <mergeCell ref="E11:F11"/>
    <mergeCell ref="B7:F7"/>
    <mergeCell ref="A8:B8"/>
    <mergeCell ref="C6:D6"/>
    <mergeCell ref="A1:F1"/>
    <mergeCell ref="A2:F2"/>
    <mergeCell ref="C3:F3"/>
    <mergeCell ref="E8:F8"/>
    <mergeCell ref="E9:F9"/>
  </mergeCells>
  <phoneticPr fontId="2"/>
  <printOptions horizontalCentered="1"/>
  <pageMargins left="0.39370078740157483" right="0.39370078740157483" top="0.59055118110236227" bottom="0.39370078740157483" header="0.19685039370078741" footer="0.19685039370078741"/>
  <pageSetup paperSize="9" scale="135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632D2F-4E53-484E-8F28-376837A16FC9}">
          <x14:formula1>
            <xm:f>条件選択!$A$1:$A$4</xm:f>
          </x14:formula1>
          <xm:sqref>C6:D6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7666C-68F6-46B4-867C-917BB679B3E2}">
  <sheetPr>
    <tabColor indexed="13"/>
  </sheetPr>
  <dimension ref="A1:M17"/>
  <sheetViews>
    <sheetView view="pageBreakPreview" zoomScale="120" zoomScaleNormal="100" zoomScaleSheetLayoutView="120" workbookViewId="0">
      <pane xSplit="6" ySplit="16" topLeftCell="G17" activePane="bottomRight" state="frozen"/>
      <selection pane="topRight" activeCell="G1" sqref="G1"/>
      <selection pane="bottomLeft" activeCell="A17" sqref="A17"/>
      <selection pane="bottomRight" activeCell="C6" sqref="C6:D6"/>
    </sheetView>
  </sheetViews>
  <sheetFormatPr defaultColWidth="9.125" defaultRowHeight="13.5" x14ac:dyDescent="0.15"/>
  <cols>
    <col min="1" max="1" width="3" style="1" bestFit="1" customWidth="1"/>
    <col min="2" max="2" width="21.75" style="1" customWidth="1"/>
    <col min="3" max="3" width="9.25" style="1" customWidth="1"/>
    <col min="4" max="4" width="7.75" style="1" customWidth="1"/>
    <col min="5" max="5" width="8.125" style="1" customWidth="1"/>
    <col min="6" max="6" width="13" style="1" bestFit="1" customWidth="1"/>
    <col min="7" max="11" width="9.125" style="1"/>
    <col min="12" max="12" width="5.75" style="1" customWidth="1"/>
    <col min="13" max="16384" width="9.125" style="1"/>
  </cols>
  <sheetData>
    <row r="1" spans="1:13" x14ac:dyDescent="0.15">
      <c r="A1" s="29">
        <f ca="1">TODAY()</f>
        <v>45065</v>
      </c>
      <c r="B1" s="29"/>
      <c r="C1" s="29"/>
      <c r="D1" s="29"/>
      <c r="E1" s="29"/>
      <c r="F1" s="29"/>
    </row>
    <row r="2" spans="1:13" ht="30.2" customHeight="1" x14ac:dyDescent="0.15">
      <c r="A2" s="30" t="s">
        <v>13</v>
      </c>
      <c r="B2" s="30"/>
      <c r="C2" s="30"/>
      <c r="D2" s="30"/>
      <c r="E2" s="30"/>
      <c r="F2" s="30"/>
    </row>
    <row r="3" spans="1:13" ht="17.25" x14ac:dyDescent="0.15">
      <c r="A3" s="10"/>
      <c r="B3" s="11" t="s">
        <v>14</v>
      </c>
      <c r="C3" s="36" t="str">
        <f>IF(シート➀!C3="","",シート➀!C3)</f>
        <v/>
      </c>
      <c r="D3" s="36"/>
      <c r="E3" s="36"/>
      <c r="F3" s="36"/>
    </row>
    <row r="4" spans="1:13" ht="17.25" x14ac:dyDescent="0.15">
      <c r="A4" s="12"/>
      <c r="B4" s="13"/>
      <c r="C4" s="13"/>
      <c r="F4" s="14"/>
    </row>
    <row r="6" spans="1:13" ht="18" customHeight="1" x14ac:dyDescent="0.15">
      <c r="B6" s="16" t="s">
        <v>25</v>
      </c>
      <c r="C6" s="35" t="s">
        <v>12</v>
      </c>
      <c r="D6" s="35"/>
      <c r="E6" s="1" t="s">
        <v>17</v>
      </c>
    </row>
    <row r="7" spans="1:13" ht="18" customHeight="1" x14ac:dyDescent="0.15">
      <c r="B7" s="34" t="s">
        <v>32</v>
      </c>
      <c r="C7" s="34"/>
      <c r="D7" s="34"/>
      <c r="E7" s="34"/>
      <c r="F7" s="34"/>
      <c r="I7" s="8">
        <v>1</v>
      </c>
      <c r="J7" s="8">
        <v>0.95</v>
      </c>
      <c r="K7" s="8">
        <v>0.9</v>
      </c>
    </row>
    <row r="8" spans="1:13" ht="18" customHeight="1" x14ac:dyDescent="0.15">
      <c r="A8" s="32" t="s">
        <v>3</v>
      </c>
      <c r="B8" s="32"/>
      <c r="C8" s="9" t="s">
        <v>4</v>
      </c>
      <c r="D8" s="9" t="s">
        <v>0</v>
      </c>
      <c r="E8" s="32" t="s">
        <v>1</v>
      </c>
      <c r="F8" s="32"/>
      <c r="G8" s="8"/>
      <c r="H8" s="19" t="s">
        <v>29</v>
      </c>
      <c r="I8" s="15" t="s">
        <v>30</v>
      </c>
      <c r="J8" s="15" t="s">
        <v>31</v>
      </c>
      <c r="K8" s="15" t="s">
        <v>15</v>
      </c>
      <c r="L8" s="8"/>
      <c r="M8" s="8"/>
    </row>
    <row r="9" spans="1:13" ht="32.1" customHeight="1" x14ac:dyDescent="0.15">
      <c r="A9" s="6" t="s">
        <v>5</v>
      </c>
      <c r="B9" s="6" t="s">
        <v>18</v>
      </c>
      <c r="C9" s="2">
        <f>IF('➀+②合計'!$I$16&lt;5,I9,IF(C$6="",I9,IF(C$6="一般会場",J9,IF(C$6="準会場・学割無",K9,H9))))</f>
        <v>4500</v>
      </c>
      <c r="D9" s="5"/>
      <c r="E9" s="33">
        <f>C9*D9</f>
        <v>0</v>
      </c>
      <c r="F9" s="33"/>
      <c r="G9" s="8"/>
      <c r="H9" s="8">
        <v>3500</v>
      </c>
      <c r="I9" s="8">
        <v>4500</v>
      </c>
      <c r="J9" s="8">
        <f>I9*0.95</f>
        <v>4275</v>
      </c>
      <c r="K9" s="8">
        <f>I9*0.9</f>
        <v>4050</v>
      </c>
      <c r="L9" s="8"/>
      <c r="M9" s="8"/>
    </row>
    <row r="10" spans="1:13" ht="32.1" customHeight="1" x14ac:dyDescent="0.15">
      <c r="A10" s="6" t="s">
        <v>6</v>
      </c>
      <c r="B10" s="6" t="s">
        <v>19</v>
      </c>
      <c r="C10" s="2">
        <f>IF('➀+②合計'!$I$16&lt;5,I10,IF(C$6="",I10,IF(C$6="一般会場",J10,IF(C$6="準会場・学割無",K10,H10))))</f>
        <v>5700</v>
      </c>
      <c r="D10" s="5"/>
      <c r="E10" s="33">
        <f t="shared" ref="E10:E15" si="0">C10*D10</f>
        <v>0</v>
      </c>
      <c r="F10" s="33"/>
      <c r="G10" s="8"/>
      <c r="H10" s="8">
        <f>K10</f>
        <v>5130</v>
      </c>
      <c r="I10" s="8">
        <v>5700</v>
      </c>
      <c r="J10" s="8">
        <f t="shared" ref="J10:J12" si="1">I10*0.95</f>
        <v>5415</v>
      </c>
      <c r="K10" s="8">
        <f t="shared" ref="K10:K12" si="2">I10*0.9</f>
        <v>5130</v>
      </c>
      <c r="L10" s="8"/>
      <c r="M10" s="8"/>
    </row>
    <row r="11" spans="1:13" ht="32.1" customHeight="1" x14ac:dyDescent="0.15">
      <c r="A11" s="6" t="s">
        <v>7</v>
      </c>
      <c r="B11" s="6" t="s">
        <v>20</v>
      </c>
      <c r="C11" s="2">
        <f>IF('➀+②合計'!$I$16&lt;5,I11,IF(C$6="",I11,IF(C$6="一般会場",J11,IF(C$6="準会場・学割無",K11,H11))))</f>
        <v>6800</v>
      </c>
      <c r="D11" s="5"/>
      <c r="E11" s="33">
        <f t="shared" si="0"/>
        <v>0</v>
      </c>
      <c r="F11" s="33"/>
      <c r="G11" s="8"/>
      <c r="H11" s="8">
        <f t="shared" ref="H11:H12" si="3">K11</f>
        <v>6120</v>
      </c>
      <c r="I11" s="8">
        <v>6800</v>
      </c>
      <c r="J11" s="8">
        <f t="shared" si="1"/>
        <v>6460</v>
      </c>
      <c r="K11" s="8">
        <f t="shared" si="2"/>
        <v>6120</v>
      </c>
      <c r="L11" s="8"/>
      <c r="M11" s="8"/>
    </row>
    <row r="12" spans="1:13" ht="32.1" customHeight="1" x14ac:dyDescent="0.15">
      <c r="A12" s="6" t="s">
        <v>8</v>
      </c>
      <c r="B12" s="6" t="s">
        <v>21</v>
      </c>
      <c r="C12" s="2">
        <f>IF('➀+②合計'!$I$16&lt;5,I12,IF(C$6="",I12,IF(C$6="一般会場",J12,IF(C$6="準会場・学割無",K12,H12))))</f>
        <v>7600</v>
      </c>
      <c r="D12" s="5"/>
      <c r="E12" s="33">
        <f t="shared" si="0"/>
        <v>0</v>
      </c>
      <c r="F12" s="33"/>
      <c r="G12" s="8"/>
      <c r="H12" s="8">
        <f t="shared" si="3"/>
        <v>6840</v>
      </c>
      <c r="I12" s="8">
        <v>7600</v>
      </c>
      <c r="J12" s="8">
        <f t="shared" si="1"/>
        <v>7220</v>
      </c>
      <c r="K12" s="8">
        <f t="shared" si="2"/>
        <v>6840</v>
      </c>
      <c r="L12" s="8"/>
      <c r="M12" s="8"/>
    </row>
    <row r="13" spans="1:13" ht="32.1" customHeight="1" x14ac:dyDescent="0.15">
      <c r="A13" s="6" t="s">
        <v>9</v>
      </c>
      <c r="B13" s="6" t="s">
        <v>22</v>
      </c>
      <c r="C13" s="2">
        <f>C9+C10</f>
        <v>10200</v>
      </c>
      <c r="D13" s="5"/>
      <c r="E13" s="33">
        <f t="shared" si="0"/>
        <v>0</v>
      </c>
      <c r="F13" s="33"/>
      <c r="G13" s="8"/>
      <c r="H13" s="8"/>
      <c r="I13" s="8"/>
      <c r="J13" s="8"/>
      <c r="K13" s="8"/>
      <c r="L13" s="8"/>
      <c r="M13" s="8"/>
    </row>
    <row r="14" spans="1:13" ht="32.1" customHeight="1" x14ac:dyDescent="0.15">
      <c r="A14" s="6" t="s">
        <v>10</v>
      </c>
      <c r="B14" s="6" t="s">
        <v>23</v>
      </c>
      <c r="C14" s="2">
        <f>C10+C11</f>
        <v>12500</v>
      </c>
      <c r="D14" s="5"/>
      <c r="E14" s="33">
        <f t="shared" si="0"/>
        <v>0</v>
      </c>
      <c r="F14" s="33"/>
      <c r="G14" s="8"/>
      <c r="H14" s="8"/>
      <c r="I14" s="8"/>
      <c r="J14" s="8"/>
      <c r="K14" s="8"/>
      <c r="L14" s="8"/>
      <c r="M14" s="8"/>
    </row>
    <row r="15" spans="1:13" ht="32.1" customHeight="1" x14ac:dyDescent="0.15">
      <c r="A15" s="6" t="s">
        <v>11</v>
      </c>
      <c r="B15" s="18" t="s">
        <v>24</v>
      </c>
      <c r="C15" s="2">
        <f>C11+C12</f>
        <v>14400</v>
      </c>
      <c r="D15" s="5"/>
      <c r="E15" s="33">
        <f t="shared" si="0"/>
        <v>0</v>
      </c>
      <c r="F15" s="33"/>
      <c r="G15" s="8"/>
      <c r="H15" s="8"/>
      <c r="I15" s="8"/>
      <c r="J15" s="8"/>
      <c r="K15" s="8"/>
      <c r="L15" s="8"/>
      <c r="M15" s="8"/>
    </row>
    <row r="16" spans="1:13" ht="32.1" customHeight="1" x14ac:dyDescent="0.15">
      <c r="A16" s="3"/>
      <c r="B16" s="3"/>
      <c r="C16" s="9" t="s">
        <v>2</v>
      </c>
      <c r="D16" s="7">
        <f>SUM(D9:D15)</f>
        <v>0</v>
      </c>
      <c r="E16" s="33">
        <f>SUM(E9:F15)</f>
        <v>0</v>
      </c>
      <c r="F16" s="33"/>
      <c r="G16" s="8"/>
      <c r="H16" s="8" t="s">
        <v>28</v>
      </c>
      <c r="I16" s="7">
        <f>SUM(D9:D12)+SUM(D13:D15)*2</f>
        <v>0</v>
      </c>
      <c r="J16" s="8"/>
      <c r="L16" s="8"/>
    </row>
    <row r="17" spans="1:12" ht="18" customHeight="1" x14ac:dyDescent="0.15">
      <c r="A17" s="3"/>
      <c r="B17" s="3"/>
      <c r="C17" s="4"/>
      <c r="L17" s="8"/>
    </row>
  </sheetData>
  <sheetProtection sheet="1" objects="1" scenarios="1"/>
  <mergeCells count="15">
    <mergeCell ref="E15:F15"/>
    <mergeCell ref="E16:F16"/>
    <mergeCell ref="E9:F9"/>
    <mergeCell ref="E10:F10"/>
    <mergeCell ref="E11:F11"/>
    <mergeCell ref="E12:F12"/>
    <mergeCell ref="E13:F13"/>
    <mergeCell ref="E14:F14"/>
    <mergeCell ref="A8:B8"/>
    <mergeCell ref="E8:F8"/>
    <mergeCell ref="A1:F1"/>
    <mergeCell ref="A2:F2"/>
    <mergeCell ref="C3:F3"/>
    <mergeCell ref="C6:D6"/>
    <mergeCell ref="B7:F7"/>
  </mergeCells>
  <phoneticPr fontId="2"/>
  <printOptions horizontalCentered="1"/>
  <pageMargins left="0.39370078740157483" right="0.39370078740157483" top="0.59055118110236227" bottom="0.39370078740157483" header="0.19685039370078741" footer="0.19685039370078741"/>
  <pageSetup paperSize="9" scale="135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C31DC08-D1E4-4630-BA34-4E35EDE13400}">
          <x14:formula1>
            <xm:f>条件選択!$A$1:$A$4</xm:f>
          </x14:formula1>
          <xm:sqref>C6:D6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9529B-9958-4C5E-BD68-8F7B4D1E17C0}">
  <sheetPr>
    <tabColor indexed="13"/>
  </sheetPr>
  <dimension ref="A1:M17"/>
  <sheetViews>
    <sheetView view="pageBreakPreview" zoomScale="120" zoomScaleNormal="100" zoomScaleSheetLayoutView="120" workbookViewId="0">
      <pane xSplit="6" ySplit="16" topLeftCell="G17" activePane="bottomRight" state="frozen"/>
      <selection pane="topRight" activeCell="G1" sqref="G1"/>
      <selection pane="bottomLeft" activeCell="A17" sqref="A17"/>
      <selection pane="bottomRight" activeCell="I17" sqref="I17"/>
    </sheetView>
  </sheetViews>
  <sheetFormatPr defaultColWidth="9.125" defaultRowHeight="13.5" x14ac:dyDescent="0.15"/>
  <cols>
    <col min="1" max="1" width="3" style="1" bestFit="1" customWidth="1"/>
    <col min="2" max="2" width="21.75" style="1" customWidth="1"/>
    <col min="3" max="3" width="9.25" style="1" customWidth="1"/>
    <col min="4" max="4" width="7.75" style="1" customWidth="1"/>
    <col min="5" max="5" width="8.125" style="1" customWidth="1"/>
    <col min="6" max="6" width="13" style="1" bestFit="1" customWidth="1"/>
    <col min="7" max="11" width="9.125" style="1"/>
    <col min="12" max="12" width="5.75" style="1" customWidth="1"/>
    <col min="13" max="16384" width="9.125" style="1"/>
  </cols>
  <sheetData>
    <row r="1" spans="1:13" x14ac:dyDescent="0.15">
      <c r="A1" s="29">
        <f ca="1">TODAY()</f>
        <v>45065</v>
      </c>
      <c r="B1" s="29"/>
      <c r="C1" s="29"/>
      <c r="D1" s="29"/>
      <c r="E1" s="29"/>
      <c r="F1" s="29"/>
    </row>
    <row r="2" spans="1:13" ht="30.2" customHeight="1" x14ac:dyDescent="0.15">
      <c r="A2" s="30" t="s">
        <v>13</v>
      </c>
      <c r="B2" s="30"/>
      <c r="C2" s="30"/>
      <c r="D2" s="30"/>
      <c r="E2" s="30"/>
      <c r="F2" s="30"/>
    </row>
    <row r="3" spans="1:13" ht="17.25" x14ac:dyDescent="0.15">
      <c r="A3" s="10"/>
      <c r="B3" s="11" t="s">
        <v>14</v>
      </c>
      <c r="C3" s="36" t="str">
        <f>IF(シート➀!C3="","",シート➀!C3)</f>
        <v/>
      </c>
      <c r="D3" s="36"/>
      <c r="E3" s="36"/>
      <c r="F3" s="36"/>
    </row>
    <row r="4" spans="1:13" ht="17.25" x14ac:dyDescent="0.15">
      <c r="A4" s="12"/>
      <c r="B4" s="13"/>
      <c r="C4" s="13"/>
      <c r="F4" s="14"/>
    </row>
    <row r="6" spans="1:13" ht="18" customHeight="1" x14ac:dyDescent="0.15">
      <c r="B6" s="16"/>
      <c r="C6" s="37"/>
      <c r="D6" s="37"/>
    </row>
    <row r="7" spans="1:13" ht="18" customHeight="1" x14ac:dyDescent="0.15">
      <c r="B7" s="34" t="s">
        <v>32</v>
      </c>
      <c r="C7" s="34"/>
      <c r="D7" s="34"/>
      <c r="E7" s="34"/>
      <c r="F7" s="34"/>
      <c r="I7" s="8">
        <v>1</v>
      </c>
      <c r="J7" s="8">
        <v>0.95</v>
      </c>
      <c r="K7" s="8">
        <v>0.9</v>
      </c>
    </row>
    <row r="8" spans="1:13" ht="18" customHeight="1" x14ac:dyDescent="0.15">
      <c r="A8" s="38" t="s">
        <v>3</v>
      </c>
      <c r="B8" s="39"/>
      <c r="C8" s="40"/>
      <c r="D8" s="9" t="s">
        <v>0</v>
      </c>
      <c r="E8" s="32" t="s">
        <v>1</v>
      </c>
      <c r="F8" s="32"/>
      <c r="G8" s="8"/>
      <c r="H8" s="19" t="s">
        <v>29</v>
      </c>
      <c r="I8" s="15" t="s">
        <v>30</v>
      </c>
      <c r="J8" s="15" t="s">
        <v>31</v>
      </c>
      <c r="K8" s="15" t="s">
        <v>15</v>
      </c>
      <c r="L8" s="8"/>
      <c r="M8" s="8"/>
    </row>
    <row r="9" spans="1:13" ht="32.1" customHeight="1" x14ac:dyDescent="0.15">
      <c r="A9" s="6" t="s">
        <v>5</v>
      </c>
      <c r="B9" s="41" t="s">
        <v>18</v>
      </c>
      <c r="C9" s="42"/>
      <c r="D9" s="7">
        <f>シート➀!D9+シート②!D9</f>
        <v>0</v>
      </c>
      <c r="E9" s="33">
        <f>シート➀!E9+シート②!E9</f>
        <v>0</v>
      </c>
      <c r="F9" s="33"/>
      <c r="G9" s="8"/>
      <c r="H9" s="8">
        <v>3500</v>
      </c>
      <c r="I9" s="8">
        <v>4500</v>
      </c>
      <c r="J9" s="8">
        <f>I9*0.95</f>
        <v>4275</v>
      </c>
      <c r="K9" s="8">
        <f>I9*0.9</f>
        <v>4050</v>
      </c>
      <c r="L9" s="8"/>
      <c r="M9" s="8"/>
    </row>
    <row r="10" spans="1:13" ht="32.1" customHeight="1" x14ac:dyDescent="0.15">
      <c r="A10" s="6" t="s">
        <v>6</v>
      </c>
      <c r="B10" s="43" t="s">
        <v>19</v>
      </c>
      <c r="C10" s="44"/>
      <c r="D10" s="7">
        <f>シート➀!D10+シート②!D10</f>
        <v>0</v>
      </c>
      <c r="E10" s="33">
        <f>シート➀!E10+シート②!E10</f>
        <v>0</v>
      </c>
      <c r="F10" s="33"/>
      <c r="G10" s="8"/>
      <c r="H10" s="8">
        <f>K10</f>
        <v>5130</v>
      </c>
      <c r="I10" s="8">
        <v>5700</v>
      </c>
      <c r="J10" s="8">
        <f t="shared" ref="J10:J12" si="0">I10*0.95</f>
        <v>5415</v>
      </c>
      <c r="K10" s="8">
        <f t="shared" ref="K10:K12" si="1">I10*0.9</f>
        <v>5130</v>
      </c>
      <c r="L10" s="8"/>
      <c r="M10" s="8"/>
    </row>
    <row r="11" spans="1:13" ht="32.1" customHeight="1" x14ac:dyDescent="0.15">
      <c r="A11" s="6" t="s">
        <v>7</v>
      </c>
      <c r="B11" s="43" t="s">
        <v>20</v>
      </c>
      <c r="C11" s="44"/>
      <c r="D11" s="7">
        <f>シート➀!D11+シート②!D11</f>
        <v>0</v>
      </c>
      <c r="E11" s="33">
        <f>シート➀!E11+シート②!E11</f>
        <v>0</v>
      </c>
      <c r="F11" s="33"/>
      <c r="G11" s="8"/>
      <c r="H11" s="8">
        <f t="shared" ref="H11:H12" si="2">K11</f>
        <v>6120</v>
      </c>
      <c r="I11" s="8">
        <v>6800</v>
      </c>
      <c r="J11" s="8">
        <f t="shared" si="0"/>
        <v>6460</v>
      </c>
      <c r="K11" s="8">
        <f t="shared" si="1"/>
        <v>6120</v>
      </c>
      <c r="L11" s="8"/>
      <c r="M11" s="8"/>
    </row>
    <row r="12" spans="1:13" ht="32.1" customHeight="1" x14ac:dyDescent="0.15">
      <c r="A12" s="6" t="s">
        <v>8</v>
      </c>
      <c r="B12" s="43" t="s">
        <v>21</v>
      </c>
      <c r="C12" s="44"/>
      <c r="D12" s="7">
        <f>シート➀!D12+シート②!D12</f>
        <v>0</v>
      </c>
      <c r="E12" s="33">
        <f>シート➀!E12+シート②!E12</f>
        <v>0</v>
      </c>
      <c r="F12" s="33"/>
      <c r="G12" s="8"/>
      <c r="H12" s="8">
        <f t="shared" si="2"/>
        <v>6840</v>
      </c>
      <c r="I12" s="8">
        <v>7600</v>
      </c>
      <c r="J12" s="8">
        <f t="shared" si="0"/>
        <v>7220</v>
      </c>
      <c r="K12" s="8">
        <f t="shared" si="1"/>
        <v>6840</v>
      </c>
      <c r="L12" s="8"/>
      <c r="M12" s="8"/>
    </row>
    <row r="13" spans="1:13" ht="32.1" customHeight="1" x14ac:dyDescent="0.15">
      <c r="A13" s="6" t="s">
        <v>9</v>
      </c>
      <c r="B13" s="43" t="s">
        <v>22</v>
      </c>
      <c r="C13" s="44"/>
      <c r="D13" s="7">
        <f>シート➀!D13+シート②!D13</f>
        <v>0</v>
      </c>
      <c r="E13" s="33">
        <f>シート➀!E13+シート②!E13</f>
        <v>0</v>
      </c>
      <c r="F13" s="33"/>
      <c r="G13" s="8"/>
      <c r="H13" s="8"/>
      <c r="I13" s="8"/>
      <c r="J13" s="8"/>
      <c r="K13" s="8"/>
      <c r="L13" s="8"/>
      <c r="M13" s="8"/>
    </row>
    <row r="14" spans="1:13" ht="32.1" customHeight="1" x14ac:dyDescent="0.15">
      <c r="A14" s="6" t="s">
        <v>10</v>
      </c>
      <c r="B14" s="43" t="s">
        <v>23</v>
      </c>
      <c r="C14" s="44"/>
      <c r="D14" s="7">
        <f>シート➀!D14+シート②!D14</f>
        <v>0</v>
      </c>
      <c r="E14" s="33">
        <f>シート➀!E14+シート②!E14</f>
        <v>0</v>
      </c>
      <c r="F14" s="33"/>
      <c r="G14" s="8"/>
      <c r="H14" s="8"/>
      <c r="I14" s="8"/>
      <c r="J14" s="8"/>
      <c r="K14" s="8"/>
      <c r="L14" s="8"/>
      <c r="M14" s="8"/>
    </row>
    <row r="15" spans="1:13" ht="32.1" customHeight="1" x14ac:dyDescent="0.15">
      <c r="A15" s="6" t="s">
        <v>11</v>
      </c>
      <c r="B15" s="43" t="s">
        <v>24</v>
      </c>
      <c r="C15" s="44"/>
      <c r="D15" s="7">
        <f>シート➀!D15+シート②!D15</f>
        <v>0</v>
      </c>
      <c r="E15" s="33">
        <f>シート➀!E15+シート②!E15</f>
        <v>0</v>
      </c>
      <c r="F15" s="33"/>
      <c r="G15" s="8"/>
      <c r="H15" s="8"/>
      <c r="I15" s="8"/>
      <c r="J15" s="8"/>
      <c r="K15" s="8"/>
      <c r="L15" s="8"/>
      <c r="M15" s="8"/>
    </row>
    <row r="16" spans="1:13" ht="32.1" customHeight="1" x14ac:dyDescent="0.15">
      <c r="A16" s="3"/>
      <c r="B16" s="3"/>
      <c r="C16" s="9" t="s">
        <v>2</v>
      </c>
      <c r="D16" s="7">
        <f>SUM(D9:D15)</f>
        <v>0</v>
      </c>
      <c r="E16" s="33">
        <f>SUM(E9:F15)</f>
        <v>0</v>
      </c>
      <c r="F16" s="33"/>
      <c r="G16" s="8"/>
      <c r="H16" s="8" t="s">
        <v>28</v>
      </c>
      <c r="I16" s="7">
        <f>SUM(D9:D12)+SUM(D13:D15)*2</f>
        <v>0</v>
      </c>
      <c r="J16" s="8"/>
      <c r="L16" s="8"/>
    </row>
    <row r="17" spans="1:12" ht="18" customHeight="1" x14ac:dyDescent="0.15">
      <c r="A17" s="3"/>
      <c r="B17" s="3"/>
      <c r="C17" s="4"/>
      <c r="L17" s="8"/>
    </row>
  </sheetData>
  <sheetProtection sheet="1" objects="1" scenarios="1"/>
  <mergeCells count="22">
    <mergeCell ref="E15:F15"/>
    <mergeCell ref="E16:F16"/>
    <mergeCell ref="A8:C8"/>
    <mergeCell ref="B9:C9"/>
    <mergeCell ref="B10:C10"/>
    <mergeCell ref="B11:C11"/>
    <mergeCell ref="B12:C12"/>
    <mergeCell ref="B13:C13"/>
    <mergeCell ref="B14:C14"/>
    <mergeCell ref="B15:C15"/>
    <mergeCell ref="E9:F9"/>
    <mergeCell ref="E10:F10"/>
    <mergeCell ref="E11:F11"/>
    <mergeCell ref="E12:F12"/>
    <mergeCell ref="E13:F13"/>
    <mergeCell ref="E14:F14"/>
    <mergeCell ref="E8:F8"/>
    <mergeCell ref="A1:F1"/>
    <mergeCell ref="A2:F2"/>
    <mergeCell ref="C3:F3"/>
    <mergeCell ref="C6:D6"/>
    <mergeCell ref="B7:F7"/>
  </mergeCells>
  <phoneticPr fontId="2"/>
  <printOptions horizontalCentered="1"/>
  <pageMargins left="0.39370078740157483" right="0.39370078740157483" top="0.59055118110236227" bottom="0.39370078740157483" header="0.19685039370078741" footer="0.19685039370078741"/>
  <pageSetup paperSize="9" scale="135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6C5A16E-CAB3-4E2E-B310-DA7F9A4E9FCD}">
          <x14:formula1>
            <xm:f>条件選択!$A$1:$A$4</xm:f>
          </x14:formula1>
          <xm:sqref>C6:D6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034E7-EF66-4F71-B94D-66E2A83B09EE}">
  <dimension ref="A1:A4"/>
  <sheetViews>
    <sheetView workbookViewId="0">
      <selection activeCell="A5" sqref="A5"/>
    </sheetView>
  </sheetViews>
  <sheetFormatPr defaultRowHeight="13.5" x14ac:dyDescent="0.15"/>
  <cols>
    <col min="1" max="1" width="15.625" bestFit="1" customWidth="1"/>
  </cols>
  <sheetData>
    <row r="1" spans="1:1" x14ac:dyDescent="0.15">
      <c r="A1" s="17" t="s">
        <v>12</v>
      </c>
    </row>
    <row r="2" spans="1:1" x14ac:dyDescent="0.15">
      <c r="A2" t="s">
        <v>16</v>
      </c>
    </row>
    <row r="3" spans="1:1" x14ac:dyDescent="0.15">
      <c r="A3" t="s">
        <v>27</v>
      </c>
    </row>
    <row r="4" spans="1:1" x14ac:dyDescent="0.15">
      <c r="A4" t="s">
        <v>26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使い方</vt:lpstr>
      <vt:lpstr>シート➀</vt:lpstr>
      <vt:lpstr>シート②</vt:lpstr>
      <vt:lpstr>➀+②合計</vt:lpstr>
      <vt:lpstr>条件選択</vt:lpstr>
      <vt:lpstr>'➀+②合計'!Print_Area</vt:lpstr>
      <vt:lpstr>シート➀!Print_Area</vt:lpstr>
      <vt:lpstr>シート②!Print_Area</vt:lpstr>
      <vt:lpstr>使い方!Print_Area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【団体受験・受験料計算シート】</dc:title>
  <dc:creator>フォトマスター検定事務局</dc:creator>
  <cp:lastModifiedBy>matsushita-sa2/松下　智</cp:lastModifiedBy>
  <cp:lastPrinted>2022-05-27T04:29:27Z</cp:lastPrinted>
  <dcterms:created xsi:type="dcterms:W3CDTF">2017-09-01T00:18:35Z</dcterms:created>
  <dcterms:modified xsi:type="dcterms:W3CDTF">2023-05-19T02:12:39Z</dcterms:modified>
</cp:coreProperties>
</file>